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W:\AA_QUOTES\Budget Quotes_Price Lists\"/>
    </mc:Choice>
  </mc:AlternateContent>
  <xr:revisionPtr revIDLastSave="0" documentId="13_ncr:1_{55D180DB-FA9C-4D58-868E-C2D0BA339091}" xr6:coauthVersionLast="47" xr6:coauthVersionMax="47" xr10:uidLastSave="{00000000-0000-0000-0000-000000000000}"/>
  <bookViews>
    <workbookView xWindow="-110" yWindow="-110" windowWidth="19420" windowHeight="10300" firstSheet="1" activeTab="1" xr2:uid="{00000000-000D-0000-FFFF-FFFF00000000}"/>
  </bookViews>
  <sheets>
    <sheet name="Empresa bed" sheetId="5" r:id="rId1"/>
    <sheet name="Overbed Tables" sheetId="3" r:id="rId2"/>
  </sheets>
  <definedNames>
    <definedName name="ColumnTitle1">#REF!</definedName>
    <definedName name="ColumnTitleRegion1..B11.1">#REF!</definedName>
    <definedName name="ColumnTitleRegion2..G14.1">#REF!</definedName>
    <definedName name="_xlnm.Print_Area" localSheetId="0">'Empresa bed'!$A$1:$E$46</definedName>
    <definedName name="_xlnm.Print_Area" localSheetId="1">'Overbed Tables'!$A$1:$F$26</definedName>
    <definedName name="RowTitleRegion1..G4">#REF!</definedName>
    <definedName name="RowTitleRegion2..G7">#REF!</definedName>
    <definedName name="RowTitleRegion3..D12">#REF!</definedName>
    <definedName name="RowTitleRegion4..G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3" l="1"/>
  <c r="F20" i="3"/>
  <c r="F14" i="3"/>
  <c r="F18" i="3"/>
  <c r="E19" i="5"/>
  <c r="D19" i="5"/>
  <c r="B46" i="5" s="1"/>
  <c r="E18" i="5"/>
  <c r="D18" i="5"/>
  <c r="E17" i="5"/>
  <c r="D17" i="5"/>
  <c r="E16" i="5"/>
  <c r="D16" i="5"/>
  <c r="E15" i="5"/>
  <c r="D15" i="5"/>
  <c r="E14" i="5"/>
  <c r="D14" i="5"/>
  <c r="B37" i="5" s="1"/>
  <c r="E13" i="5"/>
  <c r="D13" i="5"/>
  <c r="A35" i="5" s="1"/>
  <c r="E12" i="5"/>
  <c r="D12" i="5"/>
  <c r="E11" i="5"/>
  <c r="D11" i="5"/>
  <c r="A26" i="5" s="1"/>
  <c r="E10" i="5"/>
  <c r="E6" i="5"/>
  <c r="D6" i="5"/>
  <c r="B35" i="5" s="1"/>
  <c r="B44" i="5" l="1"/>
  <c r="B26" i="5"/>
  <c r="A37" i="5"/>
  <c r="F17" i="3" l="1"/>
  <c r="F16" i="3"/>
  <c r="F13" i="3"/>
  <c r="F21" i="3" s="1"/>
  <c r="F4" i="3"/>
  <c r="F2" i="3"/>
  <c r="F23" i="3" l="1"/>
</calcChain>
</file>

<file path=xl/sharedStrings.xml><?xml version="1.0" encoding="utf-8"?>
<sst xmlns="http://schemas.openxmlformats.org/spreadsheetml/2006/main" count="82" uniqueCount="70">
  <si>
    <t>QUANTITY</t>
  </si>
  <si>
    <t>DESCRIPTION</t>
  </si>
  <si>
    <t>TOTAL</t>
  </si>
  <si>
    <t>Quotation For:</t>
  </si>
  <si>
    <t>Quote valid until:</t>
  </si>
  <si>
    <t>GST AMOUNT</t>
  </si>
  <si>
    <t>Comments:</t>
  </si>
  <si>
    <t xml:space="preserve">
</t>
  </si>
  <si>
    <t>Tamlyn Carr</t>
  </si>
  <si>
    <t>SUB TOTAL</t>
  </si>
  <si>
    <t xml:space="preserve">Phone: 03 9408 9710 </t>
  </si>
  <si>
    <t>Email: sales@wentworthcare.com.au</t>
  </si>
  <si>
    <t>Prepared by:</t>
  </si>
  <si>
    <t>LEAD TIMES</t>
  </si>
  <si>
    <t>Date:</t>
  </si>
  <si>
    <t>Quote:</t>
  </si>
  <si>
    <t>1-2 weeks</t>
  </si>
  <si>
    <t>IMAGE</t>
  </si>
  <si>
    <t>UNIT PRICE</t>
  </si>
  <si>
    <t>SUB-TOTAL</t>
  </si>
  <si>
    <t>Price List - Overbed Tables</t>
  </si>
  <si>
    <t>STANDARD OVERBED TABLES</t>
  </si>
  <si>
    <t>Overbed Tables</t>
  </si>
  <si>
    <t>Prices subject to change without notice. Please contact us before ordering to confirm price.</t>
  </si>
  <si>
    <t>Price exludes GST (where applicable) and shipping</t>
  </si>
  <si>
    <t>EMPRESA BED KIT CODES PRICELIST 2022</t>
  </si>
  <si>
    <t/>
  </si>
  <si>
    <t>Individual Item Price List</t>
  </si>
  <si>
    <t>Volume price</t>
  </si>
  <si>
    <t>RRP</t>
  </si>
  <si>
    <t>BA4000</t>
  </si>
  <si>
    <t>Single Bed Only, Empresa, Floorline 90cm</t>
  </si>
  <si>
    <t>BA8246</t>
  </si>
  <si>
    <t>King Single Bed (Empresa bed with WIDTH EXTENSION 105cm)</t>
  </si>
  <si>
    <t>BA0964</t>
  </si>
  <si>
    <t>LENGTH EXTENSION, Empresa, 10cm</t>
  </si>
  <si>
    <t xml:space="preserve">WIDTH EXTENSION, Empresa, (to convert single to king single) </t>
  </si>
  <si>
    <t>BA7883 / BA7884</t>
  </si>
  <si>
    <t>Arc Single Head and Foot,  Lissa Oak, suits Single and King Single</t>
  </si>
  <si>
    <t>BA7880 / BA7881</t>
  </si>
  <si>
    <t>Skandi Single Head and Foot,  Lissa Oak, suits 90cm</t>
  </si>
  <si>
    <t>BA7878 / BA7879</t>
  </si>
  <si>
    <t>Skandi King Single Head and Foot</t>
  </si>
  <si>
    <t>BA7882/BA7847</t>
  </si>
  <si>
    <t>Set Skandi Side Panels</t>
  </si>
  <si>
    <t>BA7875 / BA7876</t>
  </si>
  <si>
    <t>Bento Single Head and Foot,  Lissa Oak,</t>
  </si>
  <si>
    <t>BA7873 / BA7874</t>
  </si>
  <si>
    <t>Bento King Single Head and Foot,  Lissa Oak,</t>
  </si>
  <si>
    <t>BA7877/BA7847</t>
  </si>
  <si>
    <t>Bento Skandi Side Panels</t>
  </si>
  <si>
    <t>BA7870 / BA7871</t>
  </si>
  <si>
    <t>Alexander King Single Head and Foot</t>
  </si>
  <si>
    <t>BA7872/BA7847</t>
  </si>
  <si>
    <t>Set Alexander Fabric side rails</t>
  </si>
  <si>
    <t>PACKAGE PRICING Empresa FloorlineBed ARC PACKAGE - Head and Foot</t>
  </si>
  <si>
    <t>SINGLE</t>
  </si>
  <si>
    <t>KING SINGLE</t>
  </si>
  <si>
    <t>Side panels</t>
  </si>
  <si>
    <t>N/A</t>
  </si>
  <si>
    <t>PACKAGE PRICING Empresa FloorlineBed SKANDI PACKAGE - Head and Foot</t>
  </si>
  <si>
    <t>Side panels - add to bed price</t>
  </si>
  <si>
    <t>PACKAGE PRICING Empresa FloorlineBed ALEXANDER PACKAGE - Head and Foot</t>
  </si>
  <si>
    <r>
      <rPr>
        <b/>
        <sz val="11"/>
        <rFont val="Arial Nova"/>
        <family val="2"/>
      </rPr>
      <t>A01 - Tilt Top Table</t>
    </r>
    <r>
      <rPr>
        <sz val="11"/>
        <rFont val="Arial Nova"/>
        <family val="2"/>
      </rPr>
      <t xml:space="preserve">
• Split tilt top with ledge for reading material or device
• Table top mechanism either gas or ratchet controlled
• Gas assisted lift mechanism
• Large handscrew to tighten and stabilise table top
• Wide C-base to fit around most lift chairs
• Two lockable castors
• High quality powdercoated steel frame
• Woodgrain table top in Beech
• Height adjustment range: 730 - 1000mm</t>
    </r>
  </si>
  <si>
    <r>
      <rPr>
        <b/>
        <sz val="11"/>
        <rFont val="Arial Nova"/>
        <family val="2"/>
      </rPr>
      <t xml:space="preserve">OBTPL-NATOAK Premium Lift Overbed Table with gas assist lift </t>
    </r>
    <r>
      <rPr>
        <sz val="11"/>
        <rFont val="Arial Nova"/>
        <family val="2"/>
      </rPr>
      <t xml:space="preserve">
One handed operation
Laminate Top - Natural Oak Matt Finish
Metal Stopper
Australian Made
4 castors (2 x lockable)
Top size 800 x 400
Height range 785-1050
</t>
    </r>
  </si>
  <si>
    <r>
      <rPr>
        <b/>
        <sz val="11"/>
        <rFont val="Arial Nova"/>
        <family val="2"/>
      </rPr>
      <t>OBTPL-NATOAK 'Premium Tilt Top Table</t>
    </r>
    <r>
      <rPr>
        <sz val="11"/>
        <rFont val="Arial Nova"/>
        <family val="2"/>
      </rPr>
      <t xml:space="preserve">
Tilt Area 385 x 560mm
Fixed Area 250 x 385mm
Tilt Angles 0°/18°/25°/32°/38°/43°
Laminate Top - Natural Oak Matt Finish
Frame Powder Coated Steel Height
Range 785mm to 1050mm
Maximum Load 20 kg (Evenly Distributed)
Castors 4 x 50mm, 2 x Lockable</t>
    </r>
  </si>
  <si>
    <r>
      <rPr>
        <b/>
        <sz val="11"/>
        <rFont val="Arial Nova"/>
        <family val="2"/>
      </rPr>
      <t>A01 Spring - Overbed Table Spring Loaded with Cream or Beech top</t>
    </r>
    <r>
      <rPr>
        <sz val="11"/>
        <rFont val="Arial Nova"/>
        <family val="2"/>
      </rPr>
      <t xml:space="preserve">
• Spring assisted lift mechanism
• Large handscrew for ease of height adjustment
• Wide C-base to fit around most lift chairs
• Two lockable castors
• High quality powdercoated steel frame
• Woodgrain table top in Beech or Cream
• Height adjustment range: 730 - 1000mm
• Standard Top Size: 79cm x 39cm. 
(Option to increase to: 90cm x 39cm to suit King Single)
</t>
    </r>
    <r>
      <rPr>
        <b/>
        <sz val="11"/>
        <rFont val="Arial Nova"/>
        <family val="2"/>
      </rPr>
      <t xml:space="preserve">
Available with cream or grey base to suit your beds</t>
    </r>
  </si>
  <si>
    <r>
      <rPr>
        <b/>
        <sz val="11"/>
        <rFont val="Arial Nova"/>
        <family val="2"/>
      </rPr>
      <t>A01 Gas Lift - Overbed Table with Cream or beech top</t>
    </r>
    <r>
      <rPr>
        <sz val="11"/>
        <rFont val="Arial Nova"/>
        <family val="2"/>
      </rPr>
      <t xml:space="preserve">
• Gas assisted lift mechanism
• One-touch height adjustment
• Large handscrew to tighten and stabilise table top
• Wide C-base to fit around most lift chairs
• Two lockable castors
• High quality powdercoated steel frame
• Woodgrain table top in Beech or Cream
• Height adjustment range: 730 - 1000mm
• Standard Top Size: 79cm x 39cm. 
(Option to increase to: 90cm x 39cm to suit King Single)
</t>
    </r>
    <r>
      <rPr>
        <b/>
        <sz val="11"/>
        <rFont val="Arial Nova"/>
        <family val="2"/>
      </rPr>
      <t>Available with cream or grey base to suit your beds</t>
    </r>
  </si>
  <si>
    <t>Top only - Solid timber -39 cm x 79cm
Available to match your existing furniture</t>
  </si>
  <si>
    <t>Top only - Laminate -39 cm x 79cm
 Available in Laminex Woodgrain Colours
(Click on Image to see Colour 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</si>
</sst>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quot;$&quot;* #,##0.00_-;_-&quot;$&quot;* &quot;-&quot;??_-;_-@_-"/>
    <numFmt numFmtId="164" formatCode="_(&quot;$&quot;* #,##0.00_);_(&quot;$&quot;* \(#,##0.00\);_(&quot;$&quot;* &quot;-&quot;??_);_(@_)"/>
    <numFmt numFmtId="165" formatCode="[&lt;=9999999]###\-####;\(###\)\ ###\-####"/>
    <numFmt numFmtId="166" formatCode="_-&quot;$&quot;* #,##0_-;\-&quot;$&quot;* #,##0_-;_-&quot;$&quot;* &quot;-&quot;??_-;_-@_-"/>
  </numFmts>
  <fonts count="23" x14ac:knownFonts="1">
    <font>
      <sz val="11"/>
      <name val="Arial"/>
      <family val="2"/>
      <scheme val="minor"/>
    </font>
    <font>
      <sz val="11"/>
      <color theme="1"/>
      <name val="Arial"/>
      <family val="2"/>
      <scheme val="minor"/>
    </font>
    <font>
      <sz val="28"/>
      <color theme="1" tint="0.499984740745262"/>
      <name val="Arial"/>
      <family val="2"/>
      <scheme val="major"/>
    </font>
    <font>
      <sz val="11"/>
      <name val="Arial"/>
      <family val="2"/>
      <scheme val="minor"/>
    </font>
    <font>
      <b/>
      <sz val="18"/>
      <color theme="1" tint="0.24994659260841701"/>
      <name val="Arial"/>
      <family val="2"/>
      <scheme val="minor"/>
    </font>
    <font>
      <b/>
      <sz val="11"/>
      <name val="Arial"/>
      <family val="2"/>
      <scheme val="minor"/>
    </font>
    <font>
      <i/>
      <sz val="11"/>
      <name val="Arial"/>
      <family val="2"/>
      <scheme val="minor"/>
    </font>
    <font>
      <sz val="10"/>
      <name val="Arial"/>
      <family val="2"/>
    </font>
    <font>
      <b/>
      <sz val="14"/>
      <color theme="1" tint="0.24994659260841701"/>
      <name val="Arial"/>
      <family val="2"/>
      <scheme val="minor"/>
    </font>
    <font>
      <sz val="10"/>
      <name val="Arial"/>
      <family val="2"/>
      <scheme val="minor"/>
    </font>
    <font>
      <sz val="9"/>
      <name val="Arial"/>
      <family val="2"/>
      <scheme val="minor"/>
    </font>
    <font>
      <i/>
      <sz val="11"/>
      <color theme="6" tint="-0.249977111117893"/>
      <name val="Arial Nova"/>
      <family val="2"/>
    </font>
    <font>
      <i/>
      <sz val="11"/>
      <name val="Arial Nova"/>
      <family val="2"/>
    </font>
    <font>
      <b/>
      <sz val="11"/>
      <name val="Arial Nova"/>
      <family val="2"/>
    </font>
    <font>
      <sz val="11"/>
      <name val="Arial Nova"/>
      <family val="2"/>
    </font>
    <font>
      <sz val="10"/>
      <name val="Arial Nova"/>
      <family val="2"/>
    </font>
    <font>
      <b/>
      <sz val="10"/>
      <name val="Arial Nova"/>
      <family val="2"/>
    </font>
    <font>
      <b/>
      <sz val="28"/>
      <color theme="0" tint="-0.499984740745262"/>
      <name val="Arial"/>
      <family val="2"/>
      <scheme val="minor"/>
    </font>
    <font>
      <b/>
      <sz val="11"/>
      <color rgb="FFFF0000"/>
      <name val="Arial Nova"/>
      <family val="2"/>
    </font>
    <font>
      <sz val="11"/>
      <color rgb="FF006100"/>
      <name val="Arial"/>
      <family val="2"/>
      <scheme val="minor"/>
    </font>
    <font>
      <sz val="11"/>
      <color rgb="FF9C0006"/>
      <name val="Arial"/>
      <family val="2"/>
      <scheme val="minor"/>
    </font>
    <font>
      <b/>
      <sz val="11"/>
      <color theme="0"/>
      <name val="Arial"/>
      <family val="2"/>
      <scheme val="minor"/>
    </font>
    <font>
      <b/>
      <sz val="11"/>
      <color theme="1"/>
      <name val="Arial"/>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theme="1" tint="0.249977111117893"/>
        <bgColor indexed="64"/>
      </patternFill>
    </fill>
    <fill>
      <patternFill patternType="solid">
        <fgColor rgb="FFFE5800"/>
        <bgColor indexed="64"/>
      </patternFill>
    </fill>
    <fill>
      <patternFill patternType="solid">
        <fgColor rgb="FFFFFF00"/>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7">
    <xf numFmtId="0" fontId="0" fillId="0" borderId="0">
      <alignment horizontal="left" vertical="center" wrapText="1"/>
    </xf>
    <xf numFmtId="3" fontId="3" fillId="0" borderId="0" applyFont="0" applyFill="0" applyBorder="0">
      <alignment horizontal="center" vertical="center"/>
    </xf>
    <xf numFmtId="164" fontId="7" fillId="0" borderId="0" applyFont="0" applyFill="0" applyBorder="0" applyProtection="0">
      <alignment horizontal="right" vertical="center"/>
    </xf>
    <xf numFmtId="10" fontId="7" fillId="0" borderId="0" applyFont="0" applyFill="0" applyBorder="0" applyProtection="0">
      <alignment horizontal="right" vertical="center"/>
    </xf>
    <xf numFmtId="0" fontId="2" fillId="0" borderId="0">
      <alignment horizontal="right"/>
    </xf>
    <xf numFmtId="0" fontId="4" fillId="0" borderId="0"/>
    <xf numFmtId="0" fontId="6" fillId="0" borderId="0">
      <alignment horizontal="right"/>
    </xf>
    <xf numFmtId="0" fontId="5" fillId="0" borderId="0">
      <alignment vertical="top"/>
    </xf>
    <xf numFmtId="0" fontId="5" fillId="0" borderId="0">
      <alignment horizontal="right" vertical="center"/>
    </xf>
    <xf numFmtId="0" fontId="3" fillId="0" borderId="1">
      <alignment horizontal="center" vertical="center" wrapText="1"/>
    </xf>
    <xf numFmtId="0" fontId="5" fillId="0" borderId="0">
      <alignment horizontal="center" wrapText="1"/>
    </xf>
    <xf numFmtId="0" fontId="6" fillId="0" borderId="0">
      <alignment horizontal="left" vertical="top" wrapText="1"/>
    </xf>
    <xf numFmtId="0" fontId="3" fillId="0" borderId="0">
      <alignment horizontal="right" vertical="center" indent="1"/>
    </xf>
    <xf numFmtId="165" fontId="3" fillId="0" borderId="0" applyFont="0" applyFill="0" applyBorder="0">
      <alignment horizontal="left" vertical="top"/>
    </xf>
    <xf numFmtId="0" fontId="5" fillId="0" borderId="0">
      <alignment horizontal="right"/>
    </xf>
    <xf numFmtId="0" fontId="3" fillId="2" borderId="1">
      <alignment horizontal="center" vertical="center"/>
    </xf>
    <xf numFmtId="49" fontId="3" fillId="0" borderId="0" applyFont="0" applyFill="0" applyBorder="0">
      <alignment horizontal="center" vertical="center" wrapText="1"/>
    </xf>
    <xf numFmtId="0" fontId="3" fillId="0" borderId="2" applyNumberFormat="0" applyFont="0" applyFill="0" applyAlignment="0">
      <alignment horizontal="left" vertical="center" wrapText="1"/>
    </xf>
    <xf numFmtId="14" fontId="3" fillId="0" borderId="0" applyFont="0" applyFill="0" applyBorder="0">
      <alignment horizontal="center" vertical="center"/>
    </xf>
    <xf numFmtId="0" fontId="3" fillId="0" borderId="0">
      <alignment horizontal="left" vertical="center" wrapText="1"/>
    </xf>
    <xf numFmtId="0" fontId="3" fillId="0" borderId="0">
      <alignment horizontal="left" vertical="center" wrapText="1"/>
    </xf>
    <xf numFmtId="14" fontId="3" fillId="0" borderId="0">
      <alignment horizontal="left"/>
    </xf>
    <xf numFmtId="0" fontId="3" fillId="0" borderId="0" applyNumberFormat="0" applyFont="0" applyFill="0" applyBorder="0">
      <alignment horizontal="left" wrapText="1"/>
    </xf>
    <xf numFmtId="0" fontId="19" fillId="5" borderId="0" applyNumberFormat="0" applyBorder="0" applyAlignment="0" applyProtection="0"/>
    <xf numFmtId="0" fontId="20" fillId="6" borderId="0" applyNumberFormat="0" applyBorder="0" applyAlignment="0" applyProtection="0"/>
    <xf numFmtId="0" fontId="1" fillId="0" borderId="0"/>
    <xf numFmtId="44" fontId="1" fillId="0" borderId="0" applyFont="0" applyFill="0" applyBorder="0" applyAlignment="0" applyProtection="0"/>
  </cellStyleXfs>
  <cellXfs count="105">
    <xf numFmtId="0" fontId="0" fillId="0" borderId="0" xfId="0">
      <alignment horizontal="left" vertical="center" wrapText="1"/>
    </xf>
    <xf numFmtId="0" fontId="6" fillId="0" borderId="0" xfId="11">
      <alignment horizontal="left" vertical="top" wrapText="1"/>
    </xf>
    <xf numFmtId="0" fontId="8" fillId="0" borderId="0" xfId="5" applyFont="1"/>
    <xf numFmtId="0" fontId="9" fillId="0" borderId="0" xfId="0" applyFont="1">
      <alignment horizontal="left" vertical="center" wrapText="1"/>
    </xf>
    <xf numFmtId="0" fontId="12" fillId="0" borderId="0" xfId="11" applyFont="1">
      <alignment horizontal="left" vertical="top" wrapText="1"/>
    </xf>
    <xf numFmtId="0" fontId="14" fillId="0" borderId="0" xfId="0" applyFont="1">
      <alignment horizontal="left" vertical="center" wrapText="1"/>
    </xf>
    <xf numFmtId="0" fontId="14" fillId="0" borderId="0" xfId="22" applyFont="1">
      <alignment horizontal="left" wrapText="1"/>
    </xf>
    <xf numFmtId="0" fontId="15" fillId="0" borderId="1" xfId="9" applyFont="1">
      <alignment horizontal="center" vertical="center" wrapText="1"/>
    </xf>
    <xf numFmtId="0" fontId="15" fillId="0" borderId="0" xfId="0" applyFont="1">
      <alignment horizontal="left" vertical="center" wrapText="1"/>
    </xf>
    <xf numFmtId="164" fontId="14" fillId="0" borderId="3" xfId="0" applyNumberFormat="1" applyFont="1" applyBorder="1" applyAlignment="1">
      <alignment horizontal="right" vertical="center"/>
    </xf>
    <xf numFmtId="164" fontId="0" fillId="2" borderId="3" xfId="2" applyFont="1" applyFill="1" applyBorder="1">
      <alignment horizontal="right" vertical="center"/>
    </xf>
    <xf numFmtId="164" fontId="13" fillId="2" borderId="3" xfId="2" applyFont="1" applyFill="1" applyBorder="1">
      <alignment horizontal="right" vertical="center"/>
    </xf>
    <xf numFmtId="0" fontId="13" fillId="0" borderId="0" xfId="7" applyFont="1" applyAlignment="1"/>
    <xf numFmtId="0" fontId="14" fillId="0" borderId="0" xfId="0" applyFont="1" applyAlignment="1">
      <alignment horizontal="right" vertical="center" wrapText="1"/>
    </xf>
    <xf numFmtId="165" fontId="14" fillId="0" borderId="0" xfId="13" applyFont="1">
      <alignment horizontal="left" vertical="top"/>
    </xf>
    <xf numFmtId="0" fontId="14" fillId="0" borderId="0" xfId="22" applyFont="1" applyAlignment="1">
      <alignment wrapText="1"/>
    </xf>
    <xf numFmtId="0" fontId="14" fillId="0" borderId="0" xfId="0" applyFont="1" applyAlignment="1">
      <alignment vertical="center" wrapText="1"/>
    </xf>
    <xf numFmtId="0" fontId="11" fillId="0" borderId="0" xfId="11" applyFont="1" applyAlignment="1">
      <alignment vertical="top" wrapText="1"/>
    </xf>
    <xf numFmtId="0" fontId="12" fillId="0" borderId="0" xfId="11" applyFont="1" applyAlignment="1">
      <alignment vertical="top" wrapText="1"/>
    </xf>
    <xf numFmtId="0" fontId="8" fillId="0" borderId="0" xfId="5" applyFont="1" applyAlignment="1">
      <alignment wrapText="1"/>
    </xf>
    <xf numFmtId="0" fontId="12" fillId="0" borderId="0" xfId="22" applyFont="1" applyAlignment="1">
      <alignment horizontal="right" wrapText="1"/>
    </xf>
    <xf numFmtId="0" fontId="5" fillId="0" borderId="0" xfId="7" applyAlignment="1">
      <alignment vertical="top" wrapText="1"/>
    </xf>
    <xf numFmtId="0" fontId="0" fillId="0" borderId="0" xfId="0" applyAlignment="1">
      <alignment vertical="top" wrapText="1"/>
    </xf>
    <xf numFmtId="165" fontId="14" fillId="0" borderId="0" xfId="13" applyFont="1" applyAlignment="1">
      <alignment horizontal="left" vertical="top" wrapText="1"/>
    </xf>
    <xf numFmtId="0" fontId="10" fillId="3" borderId="4" xfId="0" applyFont="1" applyFill="1" applyBorder="1" applyAlignment="1">
      <alignment horizontal="center" vertical="center" wrapText="1"/>
    </xf>
    <xf numFmtId="0" fontId="17" fillId="0" borderId="0" xfId="5" applyFont="1" applyAlignment="1">
      <alignment horizontal="right" vertical="top"/>
    </xf>
    <xf numFmtId="0" fontId="14" fillId="0" borderId="0" xfId="0" applyFont="1" applyAlignment="1">
      <alignment horizontal="left" vertical="center"/>
    </xf>
    <xf numFmtId="165" fontId="14" fillId="0" borderId="0" xfId="13" applyFont="1" applyAlignment="1">
      <alignment vertical="top" wrapText="1"/>
    </xf>
    <xf numFmtId="165" fontId="14" fillId="0" borderId="0" xfId="13" applyFont="1" applyAlignment="1">
      <alignment vertical="top"/>
    </xf>
    <xf numFmtId="0" fontId="16" fillId="2" borderId="1" xfId="15" applyFont="1">
      <alignment horizontal="center" vertical="center"/>
    </xf>
    <xf numFmtId="0" fontId="14" fillId="2" borderId="0" xfId="15" applyFont="1" applyBorder="1" applyAlignment="1">
      <alignment horizontal="left" vertical="center" wrapText="1"/>
    </xf>
    <xf numFmtId="0" fontId="16" fillId="0" borderId="0" xfId="7" applyFont="1" applyAlignment="1">
      <alignment vertical="center"/>
    </xf>
    <xf numFmtId="14" fontId="14" fillId="0" borderId="0" xfId="21" applyFont="1" applyAlignment="1">
      <alignment horizontal="left" vertical="center"/>
    </xf>
    <xf numFmtId="0" fontId="14" fillId="0" borderId="0" xfId="11" applyFont="1" applyAlignment="1">
      <alignment vertical="center"/>
    </xf>
    <xf numFmtId="0" fontId="13" fillId="0" borderId="0" xfId="7" applyFont="1" applyAlignment="1">
      <alignment horizontal="right" vertical="center"/>
    </xf>
    <xf numFmtId="0" fontId="14" fillId="0" borderId="0" xfId="22" applyFont="1" applyAlignment="1">
      <alignment vertical="center" wrapText="1"/>
    </xf>
    <xf numFmtId="0" fontId="13" fillId="0" borderId="0" xfId="11" applyFont="1" applyAlignment="1">
      <alignment horizontal="right" vertical="center" wrapText="1"/>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3" fontId="15" fillId="3" borderId="9" xfId="1" applyFont="1" applyFill="1" applyBorder="1">
      <alignment horizontal="center" vertical="center"/>
    </xf>
    <xf numFmtId="0" fontId="14" fillId="3" borderId="3" xfId="0" quotePrefix="1" applyFont="1" applyFill="1" applyBorder="1">
      <alignment horizontal="left" vertical="center" wrapText="1"/>
    </xf>
    <xf numFmtId="164" fontId="14" fillId="3" borderId="3" xfId="2" applyFont="1" applyFill="1" applyBorder="1">
      <alignment horizontal="right" vertical="center"/>
    </xf>
    <xf numFmtId="164" fontId="14" fillId="3" borderId="10" xfId="2" applyFont="1" applyFill="1" applyBorder="1">
      <alignment horizontal="right" vertical="center"/>
    </xf>
    <xf numFmtId="0" fontId="5" fillId="0" borderId="0" xfId="10">
      <alignment horizontal="center" wrapText="1"/>
    </xf>
    <xf numFmtId="3" fontId="15" fillId="4" borderId="11" xfId="1" applyFont="1" applyFill="1" applyBorder="1">
      <alignment horizontal="center" vertical="center"/>
    </xf>
    <xf numFmtId="0" fontId="16" fillId="4" borderId="12" xfId="0" applyFont="1" applyFill="1" applyBorder="1" applyAlignment="1">
      <alignment horizontal="center" vertical="center" wrapText="1"/>
    </xf>
    <xf numFmtId="0" fontId="14" fillId="4" borderId="12" xfId="0" applyFont="1" applyFill="1" applyBorder="1">
      <alignment horizontal="left" vertical="center" wrapText="1"/>
    </xf>
    <xf numFmtId="164" fontId="15" fillId="4" borderId="12" xfId="2" applyFont="1" applyFill="1" applyBorder="1">
      <alignment horizontal="right" vertical="center"/>
    </xf>
    <xf numFmtId="164" fontId="14" fillId="4" borderId="13" xfId="2" applyFont="1" applyFill="1" applyBorder="1">
      <alignment horizontal="right" vertical="center"/>
    </xf>
    <xf numFmtId="0" fontId="14" fillId="3" borderId="3" xfId="0" applyFont="1" applyFill="1" applyBorder="1">
      <alignment horizontal="left" vertical="center" wrapText="1"/>
    </xf>
    <xf numFmtId="0" fontId="18" fillId="3" borderId="3" xfId="0" applyFont="1" applyFill="1" applyBorder="1">
      <alignment horizontal="left" vertical="center" wrapText="1"/>
    </xf>
    <xf numFmtId="0" fontId="1" fillId="0" borderId="0" xfId="25"/>
    <xf numFmtId="0" fontId="1" fillId="0" borderId="0" xfId="25" applyAlignment="1">
      <alignment horizontal="left"/>
    </xf>
    <xf numFmtId="0" fontId="3" fillId="0" borderId="0" xfId="25" applyFont="1" applyAlignment="1">
      <alignment horizontal="center" vertical="center"/>
    </xf>
    <xf numFmtId="0" fontId="3" fillId="0" borderId="0" xfId="25" applyFont="1" applyAlignment="1">
      <alignment horizontal="left"/>
    </xf>
    <xf numFmtId="0" fontId="21" fillId="8" borderId="14" xfId="25" applyFont="1" applyFill="1" applyBorder="1" applyAlignment="1">
      <alignment horizontal="center" vertical="center" wrapText="1"/>
    </xf>
    <xf numFmtId="0" fontId="21" fillId="8" borderId="14" xfId="25" applyFont="1" applyFill="1" applyBorder="1" applyAlignment="1">
      <alignment horizontal="left" vertical="center" wrapText="1"/>
    </xf>
    <xf numFmtId="44" fontId="21" fillId="8" borderId="3" xfId="26" applyFont="1" applyFill="1" applyBorder="1" applyAlignment="1">
      <alignment horizontal="center" vertical="center" wrapText="1"/>
    </xf>
    <xf numFmtId="0" fontId="1" fillId="0" borderId="0" xfId="25" applyAlignment="1">
      <alignment wrapText="1"/>
    </xf>
    <xf numFmtId="0" fontId="3" fillId="0" borderId="14" xfId="23" applyFont="1" applyFill="1" applyBorder="1" applyAlignment="1">
      <alignment horizontal="left" vertical="center" wrapText="1"/>
    </xf>
    <xf numFmtId="44" fontId="0" fillId="0" borderId="3" xfId="26" applyFont="1" applyBorder="1"/>
    <xf numFmtId="0" fontId="3" fillId="0" borderId="16" xfId="23" applyFont="1" applyFill="1" applyBorder="1" applyAlignment="1">
      <alignment horizontal="right" vertical="center"/>
    </xf>
    <xf numFmtId="0" fontId="3" fillId="0" borderId="17" xfId="23" applyFont="1" applyFill="1" applyBorder="1" applyAlignment="1">
      <alignment horizontal="right" vertical="center"/>
    </xf>
    <xf numFmtId="0" fontId="3" fillId="0" borderId="0" xfId="24" applyFont="1" applyFill="1" applyBorder="1" applyAlignment="1">
      <alignment horizontal="right" vertical="center"/>
    </xf>
    <xf numFmtId="0" fontId="3" fillId="0" borderId="0" xfId="23" applyFont="1" applyFill="1" applyBorder="1" applyAlignment="1">
      <alignment horizontal="left" vertical="center" wrapText="1"/>
    </xf>
    <xf numFmtId="0" fontId="3" fillId="3" borderId="14" xfId="23" applyFont="1" applyFill="1" applyBorder="1" applyAlignment="1">
      <alignment horizontal="left" vertical="center" wrapText="1"/>
    </xf>
    <xf numFmtId="44" fontId="0" fillId="3" borderId="3" xfId="26" applyFont="1" applyFill="1" applyBorder="1"/>
    <xf numFmtId="0" fontId="1" fillId="3" borderId="0" xfId="25" applyFill="1"/>
    <xf numFmtId="0" fontId="3" fillId="3" borderId="0" xfId="23" applyFont="1" applyFill="1" applyBorder="1" applyAlignment="1">
      <alignment horizontal="center" vertical="center"/>
    </xf>
    <xf numFmtId="0" fontId="3" fillId="3" borderId="0" xfId="23" applyFont="1" applyFill="1" applyBorder="1" applyAlignment="1">
      <alignment horizontal="left" vertical="center" wrapText="1"/>
    </xf>
    <xf numFmtId="0" fontId="3" fillId="0" borderId="0" xfId="23" applyFont="1" applyFill="1" applyBorder="1" applyAlignment="1">
      <alignment horizontal="center" vertical="center"/>
    </xf>
    <xf numFmtId="0" fontId="22" fillId="0" borderId="16" xfId="25" applyFont="1" applyBorder="1"/>
    <xf numFmtId="0" fontId="22" fillId="0" borderId="17" xfId="25" applyFont="1" applyBorder="1"/>
    <xf numFmtId="0" fontId="22" fillId="0" borderId="15" xfId="25" applyFont="1" applyBorder="1"/>
    <xf numFmtId="0" fontId="21" fillId="7" borderId="3" xfId="25" applyFont="1" applyFill="1" applyBorder="1"/>
    <xf numFmtId="0" fontId="3" fillId="0" borderId="18" xfId="23" applyFont="1" applyFill="1" applyBorder="1" applyAlignment="1">
      <alignment horizontal="left" vertical="center" wrapText="1"/>
    </xf>
    <xf numFmtId="166" fontId="22" fillId="3" borderId="3" xfId="26" applyNumberFormat="1" applyFont="1" applyFill="1" applyBorder="1"/>
    <xf numFmtId="0" fontId="3" fillId="0" borderId="5" xfId="23" applyFont="1" applyFill="1" applyBorder="1" applyAlignment="1">
      <alignment horizontal="left" vertical="center" wrapText="1"/>
    </xf>
    <xf numFmtId="0" fontId="1" fillId="0" borderId="15" xfId="25" applyBorder="1" applyAlignment="1">
      <alignment horizontal="left"/>
    </xf>
    <xf numFmtId="166" fontId="21" fillId="7" borderId="0" xfId="25" applyNumberFormat="1" applyFont="1" applyFill="1"/>
    <xf numFmtId="0" fontId="1" fillId="0" borderId="18" xfId="25" applyBorder="1" applyAlignment="1">
      <alignment horizontal="left"/>
    </xf>
    <xf numFmtId="166" fontId="1" fillId="0" borderId="18" xfId="25" applyNumberFormat="1" applyBorder="1"/>
    <xf numFmtId="166" fontId="22" fillId="9" borderId="3" xfId="26" applyNumberFormat="1" applyFont="1" applyFill="1" applyBorder="1"/>
    <xf numFmtId="0" fontId="3" fillId="0" borderId="18" xfId="25" applyFont="1" applyBorder="1" applyAlignment="1">
      <alignment horizontal="left"/>
    </xf>
    <xf numFmtId="0" fontId="3" fillId="0" borderId="5" xfId="25" applyFont="1" applyBorder="1" applyAlignment="1">
      <alignment horizontal="left"/>
    </xf>
    <xf numFmtId="0" fontId="22" fillId="0" borderId="18" xfId="25" applyFont="1" applyBorder="1"/>
    <xf numFmtId="166" fontId="22" fillId="3" borderId="3" xfId="26" applyNumberFormat="1" applyFont="1" applyFill="1" applyBorder="1" applyAlignment="1">
      <alignment horizontal="center"/>
    </xf>
    <xf numFmtId="0" fontId="14" fillId="3" borderId="5" xfId="0" quotePrefix="1" applyFont="1" applyFill="1" applyBorder="1">
      <alignment horizontal="left" vertical="center" wrapText="1"/>
    </xf>
    <xf numFmtId="3" fontId="15" fillId="3" borderId="9" xfId="1" applyFont="1" applyFill="1" applyBorder="1" applyAlignment="1">
      <alignment horizontal="left" vertical="center"/>
    </xf>
    <xf numFmtId="0" fontId="13" fillId="3" borderId="3" xfId="0" quotePrefix="1" applyFont="1" applyFill="1" applyBorder="1">
      <alignment horizontal="left" vertical="center" wrapText="1"/>
    </xf>
    <xf numFmtId="164" fontId="14" fillId="3" borderId="3" xfId="2" applyFont="1" applyFill="1" applyBorder="1" applyAlignment="1">
      <alignment horizontal="left" vertical="center"/>
    </xf>
    <xf numFmtId="0" fontId="3" fillId="3" borderId="16" xfId="23" applyFont="1" applyFill="1" applyBorder="1" applyAlignment="1">
      <alignment horizontal="right" vertical="center"/>
    </xf>
    <xf numFmtId="0" fontId="3" fillId="3" borderId="17" xfId="23" applyFont="1" applyFill="1" applyBorder="1" applyAlignment="1">
      <alignment horizontal="right" vertical="center"/>
    </xf>
    <xf numFmtId="0" fontId="21" fillId="7" borderId="0" xfId="25" applyFont="1" applyFill="1" applyAlignment="1">
      <alignment horizontal="center"/>
    </xf>
    <xf numFmtId="0" fontId="3" fillId="0" borderId="16" xfId="23" applyFont="1" applyFill="1" applyBorder="1" applyAlignment="1">
      <alignment horizontal="right" vertical="center"/>
    </xf>
    <xf numFmtId="0" fontId="3" fillId="0" borderId="17" xfId="23" applyFont="1" applyFill="1" applyBorder="1" applyAlignment="1">
      <alignment horizontal="right" vertical="center"/>
    </xf>
    <xf numFmtId="0" fontId="3" fillId="0" borderId="16" xfId="24" applyFont="1" applyFill="1" applyBorder="1" applyAlignment="1">
      <alignment horizontal="right" vertical="center"/>
    </xf>
    <xf numFmtId="0" fontId="3" fillId="0" borderId="17" xfId="24" applyFont="1" applyFill="1" applyBorder="1" applyAlignment="1">
      <alignment horizontal="right" vertical="center"/>
    </xf>
    <xf numFmtId="166" fontId="22" fillId="0" borderId="19" xfId="25" applyNumberFormat="1" applyFont="1" applyBorder="1" applyAlignment="1">
      <alignment horizontal="center" vertical="center"/>
    </xf>
    <xf numFmtId="166" fontId="22" fillId="0" borderId="20" xfId="25" applyNumberFormat="1" applyFont="1" applyBorder="1" applyAlignment="1">
      <alignment horizontal="center" vertical="center"/>
    </xf>
    <xf numFmtId="166" fontId="22" fillId="0" borderId="16" xfId="25" applyNumberFormat="1" applyFont="1" applyBorder="1" applyAlignment="1">
      <alignment horizontal="center"/>
    </xf>
    <xf numFmtId="166" fontId="22" fillId="0" borderId="14" xfId="25" applyNumberFormat="1" applyFont="1" applyBorder="1" applyAlignment="1">
      <alignment horizontal="center"/>
    </xf>
    <xf numFmtId="166" fontId="22" fillId="0" borderId="3" xfId="25" applyNumberFormat="1" applyFont="1" applyBorder="1" applyAlignment="1">
      <alignment horizontal="center" vertical="center"/>
    </xf>
    <xf numFmtId="166" fontId="22" fillId="0" borderId="0" xfId="25" applyNumberFormat="1" applyFont="1" applyAlignment="1">
      <alignment horizontal="center" vertical="center"/>
    </xf>
  </cellXfs>
  <cellStyles count="27">
    <cellStyle name="Bad" xfId="24" builtinId="27"/>
    <cellStyle name="Comma" xfId="1" builtinId="3" customBuiltin="1"/>
    <cellStyle name="Currency" xfId="2" builtinId="4" customBuiltin="1"/>
    <cellStyle name="Currency 2" xfId="26" xr:uid="{52219E6C-7188-4390-94AB-B924FCE36936}"/>
    <cellStyle name="Custom Field" xfId="17" xr:uid="{00000000-0005-0000-0000-000002000000}"/>
    <cellStyle name="Date" xfId="21" xr:uid="{00000000-0005-0000-0000-000003000000}"/>
    <cellStyle name="Date label" xfId="14" xr:uid="{00000000-0005-0000-0000-000004000000}"/>
    <cellStyle name="Explanatory Text" xfId="11" builtinId="53" customBuiltin="1"/>
    <cellStyle name="Followed Hyperlink" xfId="20" builtinId="9" customBuiltin="1"/>
    <cellStyle name="Good" xfId="23" builtinId="26"/>
    <cellStyle name="Heading 1" xfId="5" builtinId="16" customBuiltin="1"/>
    <cellStyle name="Heading 2" xfId="6" builtinId="17" customBuiltin="1"/>
    <cellStyle name="Heading 3" xfId="7" builtinId="18" customBuiltin="1"/>
    <cellStyle name="Heading 4" xfId="8" builtinId="19" customBuiltin="1"/>
    <cellStyle name="Hyperlink" xfId="19" builtinId="8" customBuiltin="1"/>
    <cellStyle name="Input" xfId="9" builtinId="20" customBuiltin="1"/>
    <cellStyle name="Name" xfId="22" xr:uid="{00000000-0005-0000-0000-00000D000000}"/>
    <cellStyle name="Normal" xfId="0" builtinId="0" customBuiltin="1"/>
    <cellStyle name="Normal 2" xfId="25" xr:uid="{828921BA-61EC-4010-B45B-22048D845676}"/>
    <cellStyle name="Note" xfId="10" builtinId="10" customBuiltin="1"/>
    <cellStyle name="Percent" xfId="3" builtinId="5" customBuiltin="1"/>
    <cellStyle name="Phone" xfId="13" xr:uid="{00000000-0005-0000-0000-000011000000}"/>
    <cellStyle name="Shipping Date" xfId="18" xr:uid="{00000000-0005-0000-0000-000012000000}"/>
    <cellStyle name="Shipping Details" xfId="15" xr:uid="{00000000-0005-0000-0000-000013000000}"/>
    <cellStyle name="Taxable?" xfId="16" xr:uid="{00000000-0005-0000-0000-000014000000}"/>
    <cellStyle name="Title" xfId="4" builtinId="15" customBuiltin="1"/>
    <cellStyle name="Total" xfId="12" builtinId="25" customBuiltin="1"/>
  </cellStyles>
  <dxfs count="19">
    <dxf>
      <font>
        <b val="0"/>
        <i val="0"/>
        <strike val="0"/>
        <condense val="0"/>
        <extend val="0"/>
        <outline val="0"/>
        <shadow val="0"/>
        <u val="none"/>
        <vertAlign val="baseline"/>
        <sz val="11"/>
        <color auto="1"/>
        <name val="Arial Nova"/>
        <family val="2"/>
        <scheme val="none"/>
      </font>
      <numFmt numFmtId="16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ova"/>
        <family val="2"/>
        <scheme val="none"/>
      </font>
      <alignment horizontal="right" vertical="center" textRotation="0" wrapText="1" indent="0" justifyLastLine="0" shrinkToFit="0" readingOrder="0"/>
    </dxf>
    <dxf>
      <font>
        <b val="0"/>
        <i val="0"/>
        <strike val="0"/>
        <condense val="0"/>
        <extend val="0"/>
        <outline val="0"/>
        <shadow val="0"/>
        <u val="none"/>
        <vertAlign val="baseline"/>
        <sz val="11"/>
        <color auto="1"/>
        <name val="Arial Nova"/>
        <family val="2"/>
        <scheme val="none"/>
      </font>
    </dxf>
    <dxf>
      <font>
        <b val="0"/>
        <i val="0"/>
        <strike val="0"/>
        <condense val="0"/>
        <extend val="0"/>
        <outline val="0"/>
        <shadow val="0"/>
        <u val="none"/>
        <vertAlign val="baseline"/>
        <sz val="11"/>
        <color auto="1"/>
        <name val="Arial Nova"/>
        <family val="2"/>
        <scheme val="none"/>
      </font>
    </dxf>
    <dxf>
      <font>
        <b val="0"/>
        <i val="0"/>
        <strike val="0"/>
        <condense val="0"/>
        <extend val="0"/>
        <outline val="0"/>
        <shadow val="0"/>
        <u val="none"/>
        <vertAlign val="baseline"/>
        <sz val="11"/>
        <color auto="1"/>
        <name val="Arial Nova"/>
        <family val="2"/>
        <scheme val="none"/>
      </font>
    </dxf>
    <dxf>
      <font>
        <b val="0"/>
        <i val="0"/>
        <strike val="0"/>
        <condense val="0"/>
        <extend val="0"/>
        <outline val="0"/>
        <shadow val="0"/>
        <u val="none"/>
        <vertAlign val="baseline"/>
        <sz val="11"/>
        <color auto="1"/>
        <name val="Arial Nova"/>
        <family val="2"/>
        <scheme val="none"/>
      </font>
      <numFmt numFmtId="164" formatCode="_(&quot;$&quot;* #,##0.00_);_(&quot;$&quot;* \(#,##0.00\);_(&quot;$&quot;* &quot;-&quot;??_);_(@_)"/>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color auto="1"/>
        <name val="Arial Nova"/>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ova"/>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color auto="1"/>
        <name val="Arial Nova"/>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Nova"/>
        <scheme val="none"/>
      </font>
      <fill>
        <patternFill>
          <fgColor indexed="64"/>
          <bgColor rgb="FFFFFF0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Arial Nova"/>
        <scheme val="none"/>
      </font>
    </dxf>
    <dxf>
      <font>
        <strike val="0"/>
        <outline val="0"/>
        <shadow val="0"/>
        <u val="none"/>
        <vertAlign val="baseline"/>
        <color auto="1"/>
        <name val="Arial Nova"/>
        <scheme val="none"/>
      </font>
    </dxf>
    <dxf>
      <border>
        <bottom style="medium">
          <color indexed="64"/>
        </bottom>
      </border>
    </dxf>
    <dxf>
      <font>
        <strike val="0"/>
        <outline val="0"/>
        <shadow val="0"/>
        <u val="none"/>
        <vertAlign val="baseline"/>
        <sz val="10"/>
        <color auto="1"/>
        <name val="Arial Nova"/>
        <scheme val="none"/>
      </font>
      <fill>
        <patternFill>
          <fgColor indexed="64"/>
          <bgColor theme="0"/>
        </patternFill>
      </fill>
      <border diagonalUp="0" diagonalDown="0">
        <left style="thin">
          <color indexed="64"/>
        </left>
        <right style="thin">
          <color indexed="64"/>
        </right>
        <top/>
        <bottom/>
        <vertical style="thin">
          <color indexed="64"/>
        </vertical>
        <horizontal/>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diagonalUp="0" diagonalDown="0">
        <left/>
        <right/>
        <top style="thin">
          <color theme="0" tint="-0.34998626667073579"/>
        </top>
        <bottom/>
        <vertical/>
        <horizontal/>
      </border>
    </dxf>
    <dxf>
      <font>
        <b/>
        <i val="0"/>
      </font>
      <fill>
        <patternFill>
          <bgColor theme="0" tint="-4.9989318521683403E-2"/>
        </patternFill>
      </fill>
      <border>
        <left style="thin">
          <color theme="0" tint="-0.34998626667073579"/>
        </left>
        <right style="thin">
          <color theme="0" tint="-0.34998626667073579"/>
        </right>
        <top style="thin">
          <color theme="0" tint="-0.34998626667073579"/>
        </top>
        <bottom style="thin">
          <color theme="0" tint="-0.34998626667073579"/>
        </bottom>
      </border>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1" defaultTableStyle="TableStyleMedium2" defaultPivotStyle="PivotStyleLight16">
    <tableStyle name="Price quote with tax calculation" pivot="0" count="5" xr9:uid="{00000000-0011-0000-FFFF-FFFF00000000}">
      <tableStyleElement type="wholeTable" dxfId="18"/>
      <tableStyleElement type="headerRow" dxfId="17"/>
      <tableStyleElement type="totalRow" dxfId="16"/>
      <tableStyleElement type="lastColumn" dxfId="15"/>
      <tableStyleElement type="lastTotalCell" dxfId="1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D8E4E8"/>
      <rgbColor rgb="0099CCFF"/>
      <rgbColor rgb="00EAEAEA"/>
      <rgbColor rgb="00CC99FF"/>
      <rgbColor rgb="00F1F2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2.png"/><Relationship Id="rId5" Type="http://schemas.openxmlformats.org/officeDocument/2006/relationships/image" Target="../media/image7.jpg"/><Relationship Id="rId10" Type="http://schemas.openxmlformats.org/officeDocument/2006/relationships/hyperlink" Target="https://www.laminex.com.au/browse/product-application/benchtops?q=PA_BENCHTOP%3AlmxProductCreatedDateTime%2Bdesc%3AallCategories%3APA_BENCHTOP%3ASub+Product+Type%3ASPT_LXDECORATEDMDF&amp;text=PA_BENCHTOP&amp;categoryCode=sub_product_application" TargetMode="External"/><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111125</xdr:colOff>
      <xdr:row>31</xdr:row>
      <xdr:rowOff>174625</xdr:rowOff>
    </xdr:from>
    <xdr:to>
      <xdr:col>2</xdr:col>
      <xdr:colOff>3037459</xdr:colOff>
      <xdr:row>37</xdr:row>
      <xdr:rowOff>30735</xdr:rowOff>
    </xdr:to>
    <xdr:pic>
      <xdr:nvPicPr>
        <xdr:cNvPr id="2" name="Picture 1">
          <a:extLst>
            <a:ext uri="{FF2B5EF4-FFF2-40B4-BE49-F238E27FC236}">
              <a16:creationId xmlns:a16="http://schemas.microsoft.com/office/drawing/2014/main" id="{290CBC31-E45B-2B83-20D6-5E427964E1BF}"/>
            </a:ext>
          </a:extLst>
        </xdr:cNvPr>
        <xdr:cNvPicPr>
          <a:picLocks noChangeAspect="1"/>
        </xdr:cNvPicPr>
      </xdr:nvPicPr>
      <xdr:blipFill>
        <a:blip xmlns:r="http://schemas.openxmlformats.org/officeDocument/2006/relationships" r:embed="rId1"/>
        <a:stretch>
          <a:fillRect/>
        </a:stretch>
      </xdr:blipFill>
      <xdr:spPr>
        <a:xfrm>
          <a:off x="2095500" y="8096250"/>
          <a:ext cx="2926334" cy="1475360"/>
        </a:xfrm>
        <a:prstGeom prst="rect">
          <a:avLst/>
        </a:prstGeom>
      </xdr:spPr>
    </xdr:pic>
    <xdr:clientData/>
  </xdr:twoCellAnchor>
  <xdr:twoCellAnchor editAs="oneCell">
    <xdr:from>
      <xdr:col>2</xdr:col>
      <xdr:colOff>269875</xdr:colOff>
      <xdr:row>42</xdr:row>
      <xdr:rowOff>158750</xdr:rowOff>
    </xdr:from>
    <xdr:to>
      <xdr:col>2</xdr:col>
      <xdr:colOff>2891382</xdr:colOff>
      <xdr:row>46</xdr:row>
      <xdr:rowOff>146689</xdr:rowOff>
    </xdr:to>
    <xdr:pic>
      <xdr:nvPicPr>
        <xdr:cNvPr id="3" name="Picture 2">
          <a:extLst>
            <a:ext uri="{FF2B5EF4-FFF2-40B4-BE49-F238E27FC236}">
              <a16:creationId xmlns:a16="http://schemas.microsoft.com/office/drawing/2014/main" id="{31301B58-87D2-CDDA-602D-0B1714E735AB}"/>
            </a:ext>
          </a:extLst>
        </xdr:cNvPr>
        <xdr:cNvPicPr>
          <a:picLocks noChangeAspect="1"/>
        </xdr:cNvPicPr>
      </xdr:nvPicPr>
      <xdr:blipFill>
        <a:blip xmlns:r="http://schemas.openxmlformats.org/officeDocument/2006/relationships" r:embed="rId2"/>
        <a:stretch>
          <a:fillRect/>
        </a:stretch>
      </xdr:blipFill>
      <xdr:spPr>
        <a:xfrm>
          <a:off x="2254250" y="10604500"/>
          <a:ext cx="2621507" cy="15119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504826</xdr:colOff>
      <xdr:row>16</xdr:row>
      <xdr:rowOff>92048</xdr:rowOff>
    </xdr:from>
    <xdr:to>
      <xdr:col>3</xdr:col>
      <xdr:colOff>1981200</xdr:colOff>
      <xdr:row>16</xdr:row>
      <xdr:rowOff>1885804</xdr:rowOff>
    </xdr:to>
    <xdr:pic>
      <xdr:nvPicPr>
        <xdr:cNvPr id="6" name="Picture 5">
          <a:extLst>
            <a:ext uri="{FF2B5EF4-FFF2-40B4-BE49-F238E27FC236}">
              <a16:creationId xmlns:a16="http://schemas.microsoft.com/office/drawing/2014/main" id="{1D598610-7417-4582-A454-1BA428F9EEC6}"/>
            </a:ext>
          </a:extLst>
        </xdr:cNvPr>
        <xdr:cNvPicPr>
          <a:picLocks noChangeAspect="1"/>
        </xdr:cNvPicPr>
      </xdr:nvPicPr>
      <xdr:blipFill rotWithShape="1">
        <a:blip xmlns:r="http://schemas.openxmlformats.org/officeDocument/2006/relationships" r:embed="rId1"/>
        <a:srcRect r="5680"/>
        <a:stretch/>
      </xdr:blipFill>
      <xdr:spPr>
        <a:xfrm>
          <a:off x="5851526" y="12753948"/>
          <a:ext cx="1476374" cy="1793756"/>
        </a:xfrm>
        <a:prstGeom prst="rect">
          <a:avLst/>
        </a:prstGeom>
      </xdr:spPr>
    </xdr:pic>
    <xdr:clientData/>
  </xdr:twoCellAnchor>
  <xdr:twoCellAnchor editAs="oneCell">
    <xdr:from>
      <xdr:col>3</xdr:col>
      <xdr:colOff>148798</xdr:colOff>
      <xdr:row>14</xdr:row>
      <xdr:rowOff>69009</xdr:rowOff>
    </xdr:from>
    <xdr:to>
      <xdr:col>3</xdr:col>
      <xdr:colOff>1806575</xdr:colOff>
      <xdr:row>14</xdr:row>
      <xdr:rowOff>1990725</xdr:rowOff>
    </xdr:to>
    <xdr:pic>
      <xdr:nvPicPr>
        <xdr:cNvPr id="7" name="Picture 6">
          <a:extLst>
            <a:ext uri="{FF2B5EF4-FFF2-40B4-BE49-F238E27FC236}">
              <a16:creationId xmlns:a16="http://schemas.microsoft.com/office/drawing/2014/main" id="{B9267C13-44FB-42E8-B958-2403E021BC45}"/>
            </a:ext>
          </a:extLst>
        </xdr:cNvPr>
        <xdr:cNvPicPr>
          <a:picLocks noChangeAspect="1"/>
        </xdr:cNvPicPr>
      </xdr:nvPicPr>
      <xdr:blipFill>
        <a:blip xmlns:r="http://schemas.openxmlformats.org/officeDocument/2006/relationships" r:embed="rId2"/>
        <a:stretch>
          <a:fillRect/>
        </a:stretch>
      </xdr:blipFill>
      <xdr:spPr>
        <a:xfrm>
          <a:off x="5495498" y="6774609"/>
          <a:ext cx="1657777" cy="1921716"/>
        </a:xfrm>
        <a:prstGeom prst="rect">
          <a:avLst/>
        </a:prstGeom>
      </xdr:spPr>
    </xdr:pic>
    <xdr:clientData/>
  </xdr:twoCellAnchor>
  <xdr:twoCellAnchor editAs="oneCell">
    <xdr:from>
      <xdr:col>3</xdr:col>
      <xdr:colOff>568325</xdr:colOff>
      <xdr:row>15</xdr:row>
      <xdr:rowOff>79892</xdr:rowOff>
    </xdr:from>
    <xdr:to>
      <xdr:col>3</xdr:col>
      <xdr:colOff>2130425</xdr:colOff>
      <xdr:row>15</xdr:row>
      <xdr:rowOff>2084656</xdr:rowOff>
    </xdr:to>
    <xdr:pic>
      <xdr:nvPicPr>
        <xdr:cNvPr id="8" name="Picture 7">
          <a:extLst>
            <a:ext uri="{FF2B5EF4-FFF2-40B4-BE49-F238E27FC236}">
              <a16:creationId xmlns:a16="http://schemas.microsoft.com/office/drawing/2014/main" id="{09452A21-322E-4F87-8957-36F8EAF1EF63}"/>
            </a:ext>
          </a:extLst>
        </xdr:cNvPr>
        <xdr:cNvPicPr>
          <a:picLocks noChangeAspect="1"/>
        </xdr:cNvPicPr>
      </xdr:nvPicPr>
      <xdr:blipFill>
        <a:blip xmlns:r="http://schemas.openxmlformats.org/officeDocument/2006/relationships" r:embed="rId3"/>
        <a:stretch>
          <a:fillRect/>
        </a:stretch>
      </xdr:blipFill>
      <xdr:spPr>
        <a:xfrm>
          <a:off x="5915025" y="9160392"/>
          <a:ext cx="1562100" cy="2011114"/>
        </a:xfrm>
        <a:prstGeom prst="rect">
          <a:avLst/>
        </a:prstGeom>
      </xdr:spPr>
    </xdr:pic>
    <xdr:clientData/>
  </xdr:twoCellAnchor>
  <xdr:twoCellAnchor editAs="oneCell">
    <xdr:from>
      <xdr:col>3</xdr:col>
      <xdr:colOff>238125</xdr:colOff>
      <xdr:row>13</xdr:row>
      <xdr:rowOff>438150</xdr:rowOff>
    </xdr:from>
    <xdr:to>
      <xdr:col>3</xdr:col>
      <xdr:colOff>2035175</xdr:colOff>
      <xdr:row>13</xdr:row>
      <xdr:rowOff>2211358</xdr:rowOff>
    </xdr:to>
    <xdr:pic>
      <xdr:nvPicPr>
        <xdr:cNvPr id="10" name="Picture 9">
          <a:extLst>
            <a:ext uri="{FF2B5EF4-FFF2-40B4-BE49-F238E27FC236}">
              <a16:creationId xmlns:a16="http://schemas.microsoft.com/office/drawing/2014/main" id="{A314BCAB-6F74-40D4-B901-A359D6E276AF}"/>
            </a:ext>
          </a:extLst>
        </xdr:cNvPr>
        <xdr:cNvPicPr>
          <a:picLocks noChangeAspect="1"/>
        </xdr:cNvPicPr>
      </xdr:nvPicPr>
      <xdr:blipFill>
        <a:blip xmlns:r="http://schemas.openxmlformats.org/officeDocument/2006/relationships" r:embed="rId4"/>
        <a:stretch>
          <a:fillRect/>
        </a:stretch>
      </xdr:blipFill>
      <xdr:spPr>
        <a:xfrm flipH="1">
          <a:off x="5584825" y="4451350"/>
          <a:ext cx="1797050" cy="1773208"/>
        </a:xfrm>
        <a:prstGeom prst="rect">
          <a:avLst/>
        </a:prstGeom>
      </xdr:spPr>
    </xdr:pic>
    <xdr:clientData/>
  </xdr:twoCellAnchor>
  <xdr:twoCellAnchor editAs="oneCell">
    <xdr:from>
      <xdr:col>1</xdr:col>
      <xdr:colOff>0</xdr:colOff>
      <xdr:row>0</xdr:row>
      <xdr:rowOff>0</xdr:rowOff>
    </xdr:from>
    <xdr:to>
      <xdr:col>2</xdr:col>
      <xdr:colOff>3543300</xdr:colOff>
      <xdr:row>1</xdr:row>
      <xdr:rowOff>144463</xdr:rowOff>
    </xdr:to>
    <xdr:pic>
      <xdr:nvPicPr>
        <xdr:cNvPr id="11" name="Picture 10">
          <a:extLst>
            <a:ext uri="{FF2B5EF4-FFF2-40B4-BE49-F238E27FC236}">
              <a16:creationId xmlns:a16="http://schemas.microsoft.com/office/drawing/2014/main" id="{BB3A0539-6B9E-44CC-A871-9F5902F56C12}"/>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5123"/>
        <a:stretch/>
      </xdr:blipFill>
      <xdr:spPr>
        <a:xfrm>
          <a:off x="200025" y="0"/>
          <a:ext cx="4486275" cy="1309688"/>
        </a:xfrm>
        <a:prstGeom prst="rect">
          <a:avLst/>
        </a:prstGeom>
      </xdr:spPr>
    </xdr:pic>
    <xdr:clientData/>
  </xdr:twoCellAnchor>
  <xdr:twoCellAnchor editAs="oneCell">
    <xdr:from>
      <xdr:col>3</xdr:col>
      <xdr:colOff>127000</xdr:colOff>
      <xdr:row>17</xdr:row>
      <xdr:rowOff>88900</xdr:rowOff>
    </xdr:from>
    <xdr:to>
      <xdr:col>3</xdr:col>
      <xdr:colOff>1761763</xdr:colOff>
      <xdr:row>17</xdr:row>
      <xdr:rowOff>2025650</xdr:rowOff>
    </xdr:to>
    <xdr:pic>
      <xdr:nvPicPr>
        <xdr:cNvPr id="17" name="Picture 16">
          <a:extLst>
            <a:ext uri="{FF2B5EF4-FFF2-40B4-BE49-F238E27FC236}">
              <a16:creationId xmlns:a16="http://schemas.microsoft.com/office/drawing/2014/main" id="{810989ED-2404-457C-B05E-87300BC31779}"/>
            </a:ext>
          </a:extLst>
        </xdr:cNvPr>
        <xdr:cNvPicPr>
          <a:picLocks noChangeAspect="1"/>
        </xdr:cNvPicPr>
      </xdr:nvPicPr>
      <xdr:blipFill>
        <a:blip xmlns:r="http://schemas.openxmlformats.org/officeDocument/2006/relationships" r:embed="rId6"/>
        <a:stretch>
          <a:fillRect/>
        </a:stretch>
      </xdr:blipFill>
      <xdr:spPr>
        <a:xfrm>
          <a:off x="5473700" y="10515600"/>
          <a:ext cx="1634763" cy="1943100"/>
        </a:xfrm>
        <a:prstGeom prst="rect">
          <a:avLst/>
        </a:prstGeom>
      </xdr:spPr>
    </xdr:pic>
    <xdr:clientData/>
  </xdr:twoCellAnchor>
  <xdr:twoCellAnchor editAs="oneCell">
    <xdr:from>
      <xdr:col>3</xdr:col>
      <xdr:colOff>1828800</xdr:colOff>
      <xdr:row>17</xdr:row>
      <xdr:rowOff>241300</xdr:rowOff>
    </xdr:from>
    <xdr:to>
      <xdr:col>3</xdr:col>
      <xdr:colOff>3111500</xdr:colOff>
      <xdr:row>17</xdr:row>
      <xdr:rowOff>1168400</xdr:rowOff>
    </xdr:to>
    <xdr:pic>
      <xdr:nvPicPr>
        <xdr:cNvPr id="18" name="Picture 17">
          <a:extLst>
            <a:ext uri="{FF2B5EF4-FFF2-40B4-BE49-F238E27FC236}">
              <a16:creationId xmlns:a16="http://schemas.microsoft.com/office/drawing/2014/main" id="{D040E350-D504-439F-AC3D-66ED1672E5DB}"/>
            </a:ext>
          </a:extLst>
        </xdr:cNvPr>
        <xdr:cNvPicPr>
          <a:picLocks noChangeAspect="1"/>
        </xdr:cNvPicPr>
      </xdr:nvPicPr>
      <xdr:blipFill rotWithShape="1">
        <a:blip xmlns:r="http://schemas.openxmlformats.org/officeDocument/2006/relationships" r:embed="rId7"/>
        <a:srcRect r="53875" b="8165"/>
        <a:stretch/>
      </xdr:blipFill>
      <xdr:spPr>
        <a:xfrm>
          <a:off x="7175500" y="10668000"/>
          <a:ext cx="1282700" cy="927100"/>
        </a:xfrm>
        <a:prstGeom prst="rect">
          <a:avLst/>
        </a:prstGeom>
      </xdr:spPr>
    </xdr:pic>
    <xdr:clientData/>
  </xdr:twoCellAnchor>
  <xdr:twoCellAnchor editAs="oneCell">
    <xdr:from>
      <xdr:col>3</xdr:col>
      <xdr:colOff>1765300</xdr:colOff>
      <xdr:row>17</xdr:row>
      <xdr:rowOff>1168400</xdr:rowOff>
    </xdr:from>
    <xdr:to>
      <xdr:col>3</xdr:col>
      <xdr:colOff>3021063</xdr:colOff>
      <xdr:row>17</xdr:row>
      <xdr:rowOff>2180424</xdr:rowOff>
    </xdr:to>
    <xdr:pic>
      <xdr:nvPicPr>
        <xdr:cNvPr id="19" name="Picture 18">
          <a:extLst>
            <a:ext uri="{FF2B5EF4-FFF2-40B4-BE49-F238E27FC236}">
              <a16:creationId xmlns:a16="http://schemas.microsoft.com/office/drawing/2014/main" id="{FD57C75E-AD91-4182-9C5C-AEB8C6797D39}"/>
            </a:ext>
          </a:extLst>
        </xdr:cNvPr>
        <xdr:cNvPicPr>
          <a:picLocks noChangeAspect="1"/>
        </xdr:cNvPicPr>
      </xdr:nvPicPr>
      <xdr:blipFill rotWithShape="1">
        <a:blip xmlns:r="http://schemas.openxmlformats.org/officeDocument/2006/relationships" r:embed="rId8"/>
        <a:srcRect l="55156"/>
        <a:stretch/>
      </xdr:blipFill>
      <xdr:spPr>
        <a:xfrm>
          <a:off x="7112000" y="11595100"/>
          <a:ext cx="1249413" cy="1012024"/>
        </a:xfrm>
        <a:prstGeom prst="rect">
          <a:avLst/>
        </a:prstGeom>
      </xdr:spPr>
    </xdr:pic>
    <xdr:clientData/>
  </xdr:twoCellAnchor>
  <xdr:twoCellAnchor editAs="oneCell">
    <xdr:from>
      <xdr:col>3</xdr:col>
      <xdr:colOff>1808384</xdr:colOff>
      <xdr:row>13</xdr:row>
      <xdr:rowOff>1463675</xdr:rowOff>
    </xdr:from>
    <xdr:to>
      <xdr:col>3</xdr:col>
      <xdr:colOff>3311526</xdr:colOff>
      <xdr:row>13</xdr:row>
      <xdr:rowOff>2568712</xdr:rowOff>
    </xdr:to>
    <xdr:pic>
      <xdr:nvPicPr>
        <xdr:cNvPr id="2" name="Picture 1">
          <a:extLst>
            <a:ext uri="{FF2B5EF4-FFF2-40B4-BE49-F238E27FC236}">
              <a16:creationId xmlns:a16="http://schemas.microsoft.com/office/drawing/2014/main" id="{6FC1498E-1BF7-650D-B3DD-C8CE45C9A6CE}"/>
            </a:ext>
          </a:extLst>
        </xdr:cNvPr>
        <xdr:cNvPicPr>
          <a:picLocks noChangeAspect="1"/>
        </xdr:cNvPicPr>
      </xdr:nvPicPr>
      <xdr:blipFill rotWithShape="1">
        <a:blip xmlns:r="http://schemas.openxmlformats.org/officeDocument/2006/relationships" r:embed="rId9"/>
        <a:srcRect t="19443"/>
        <a:stretch>
          <a:fillRect/>
        </a:stretch>
      </xdr:blipFill>
      <xdr:spPr>
        <a:xfrm>
          <a:off x="7155084" y="5476875"/>
          <a:ext cx="1503142" cy="1105037"/>
        </a:xfrm>
        <a:prstGeom prst="rect">
          <a:avLst/>
        </a:prstGeom>
      </xdr:spPr>
    </xdr:pic>
    <xdr:clientData/>
  </xdr:twoCellAnchor>
  <xdr:twoCellAnchor editAs="oneCell">
    <xdr:from>
      <xdr:col>3</xdr:col>
      <xdr:colOff>1808384</xdr:colOff>
      <xdr:row>14</xdr:row>
      <xdr:rowOff>1019175</xdr:rowOff>
    </xdr:from>
    <xdr:to>
      <xdr:col>3</xdr:col>
      <xdr:colOff>3305176</xdr:colOff>
      <xdr:row>14</xdr:row>
      <xdr:rowOff>2124212</xdr:rowOff>
    </xdr:to>
    <xdr:pic>
      <xdr:nvPicPr>
        <xdr:cNvPr id="3" name="Picture 2">
          <a:extLst>
            <a:ext uri="{FF2B5EF4-FFF2-40B4-BE49-F238E27FC236}">
              <a16:creationId xmlns:a16="http://schemas.microsoft.com/office/drawing/2014/main" id="{B7C1813D-558A-473D-9CF5-0DDB7837043B}"/>
            </a:ext>
          </a:extLst>
        </xdr:cNvPr>
        <xdr:cNvPicPr>
          <a:picLocks noChangeAspect="1"/>
        </xdr:cNvPicPr>
      </xdr:nvPicPr>
      <xdr:blipFill rotWithShape="1">
        <a:blip xmlns:r="http://schemas.openxmlformats.org/officeDocument/2006/relationships" r:embed="rId9"/>
        <a:srcRect t="19443"/>
        <a:stretch>
          <a:fillRect/>
        </a:stretch>
      </xdr:blipFill>
      <xdr:spPr>
        <a:xfrm>
          <a:off x="7155084" y="7724775"/>
          <a:ext cx="1499967" cy="1101862"/>
        </a:xfrm>
        <a:prstGeom prst="rect">
          <a:avLst/>
        </a:prstGeom>
      </xdr:spPr>
    </xdr:pic>
    <xdr:clientData/>
  </xdr:twoCellAnchor>
  <xdr:twoCellAnchor editAs="oneCell">
    <xdr:from>
      <xdr:col>3</xdr:col>
      <xdr:colOff>558800</xdr:colOff>
      <xdr:row>18</xdr:row>
      <xdr:rowOff>215900</xdr:rowOff>
    </xdr:from>
    <xdr:to>
      <xdr:col>3</xdr:col>
      <xdr:colOff>2759188</xdr:colOff>
      <xdr:row>18</xdr:row>
      <xdr:rowOff>1082719</xdr:rowOff>
    </xdr:to>
    <xdr:pic>
      <xdr:nvPicPr>
        <xdr:cNvPr id="5" name="Picture 4">
          <a:hlinkClick xmlns:r="http://schemas.openxmlformats.org/officeDocument/2006/relationships" r:id="rId10"/>
          <a:extLst>
            <a:ext uri="{FF2B5EF4-FFF2-40B4-BE49-F238E27FC236}">
              <a16:creationId xmlns:a16="http://schemas.microsoft.com/office/drawing/2014/main" id="{7ECEA3D4-9D41-4431-95CF-78A63723E835}"/>
            </a:ext>
          </a:extLst>
        </xdr:cNvPr>
        <xdr:cNvPicPr>
          <a:picLocks noChangeAspect="1"/>
        </xdr:cNvPicPr>
      </xdr:nvPicPr>
      <xdr:blipFill>
        <a:blip xmlns:r="http://schemas.openxmlformats.org/officeDocument/2006/relationships" r:embed="rId11"/>
        <a:stretch>
          <a:fillRect/>
        </a:stretch>
      </xdr:blipFill>
      <xdr:spPr>
        <a:xfrm>
          <a:off x="5905500" y="16065500"/>
          <a:ext cx="2200388" cy="866819"/>
        </a:xfrm>
        <a:prstGeom prst="rect">
          <a:avLst/>
        </a:prstGeom>
      </xdr:spPr>
    </xdr:pic>
    <xdr:clientData/>
  </xdr:twoCellAnchor>
  <xdr:twoCellAnchor editAs="oneCell">
    <xdr:from>
      <xdr:col>3</xdr:col>
      <xdr:colOff>571500</xdr:colOff>
      <xdr:row>19</xdr:row>
      <xdr:rowOff>203200</xdr:rowOff>
    </xdr:from>
    <xdr:to>
      <xdr:col>3</xdr:col>
      <xdr:colOff>2768713</xdr:colOff>
      <xdr:row>19</xdr:row>
      <xdr:rowOff>1073194</xdr:rowOff>
    </xdr:to>
    <xdr:pic>
      <xdr:nvPicPr>
        <xdr:cNvPr id="9" name="Picture 8">
          <a:extLst>
            <a:ext uri="{FF2B5EF4-FFF2-40B4-BE49-F238E27FC236}">
              <a16:creationId xmlns:a16="http://schemas.microsoft.com/office/drawing/2014/main" id="{474273C4-73C1-4500-8BAD-F59363652445}"/>
            </a:ext>
          </a:extLst>
        </xdr:cNvPr>
        <xdr:cNvPicPr>
          <a:picLocks noChangeAspect="1"/>
        </xdr:cNvPicPr>
      </xdr:nvPicPr>
      <xdr:blipFill>
        <a:blip xmlns:r="http://schemas.openxmlformats.org/officeDocument/2006/relationships" r:embed="rId11"/>
        <a:stretch>
          <a:fillRect/>
        </a:stretch>
      </xdr:blipFill>
      <xdr:spPr>
        <a:xfrm>
          <a:off x="5918200" y="17399000"/>
          <a:ext cx="2200388" cy="8668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59793F-2074-4C3A-90B5-A538D5B09E19}" name="Quotation46" displayName="Quotation46" ref="B12:F21" totalsRowCount="1" headerRowDxfId="13" dataDxfId="11" totalsRowDxfId="10" headerRowBorderDxfId="12">
  <autoFilter ref="B12:F20" xr:uid="{2F59793F-2074-4C3A-90B5-A538D5B09E19}"/>
  <tableColumns count="5">
    <tableColumn id="1" xr3:uid="{7FAB15F1-1030-4DC9-82F4-B4A79109B8CA}" name="QUANTITY" dataDxfId="9" totalsRowDxfId="4" dataCellStyle="Comma"/>
    <tableColumn id="7" xr3:uid="{3F7504E1-AB63-401D-9AE1-416EC104FD02}" name="DESCRIPTION" dataDxfId="8" totalsRowDxfId="3"/>
    <tableColumn id="2" xr3:uid="{54A168F9-DB8F-46D4-814A-EB3826E201BF}" name="IMAGE" dataDxfId="7" totalsRowDxfId="2"/>
    <tableColumn id="4" xr3:uid="{C870E182-5AC4-4674-903C-295169BEF10B}" name="UNIT PRICE" totalsRowLabel="SUB TOTAL" dataDxfId="6" totalsRowDxfId="1" dataCellStyle="Currency"/>
    <tableColumn id="11" xr3:uid="{A45E9F35-9210-401A-ABE5-BA81F772E9B1}" name="SUB-TOTAL" totalsRowFunction="custom" dataDxfId="5" totalsRowDxfId="0" dataCellStyle="Currency">
      <calculatedColumnFormula>SUM(Quotation46[[#This Row],[QUANTITY]])*E13</calculatedColumnFormula>
      <totalsRowFormula>SUM(F13:F20)</totalsRowFormula>
    </tableColumn>
  </tableColumns>
  <tableStyleInfo name="Price quote with tax calculation" showFirstColumn="0" showLastColumn="1" showRowStripes="1" showColumnStripes="0"/>
  <extLst>
    <ext xmlns:x14="http://schemas.microsoft.com/office/spreadsheetml/2009/9/main" uri="{504A1905-F514-4f6f-8877-14C23A59335A}">
      <x14:table altTextSummary="Enter Quantity, Description, Unit Price, and Taxable status in this table. Subtotal is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1D85B-C1DF-45FB-A83D-FB98AEFF6E3B}">
  <sheetPr>
    <pageSetUpPr fitToPage="1"/>
  </sheetPr>
  <dimension ref="A1:E46"/>
  <sheetViews>
    <sheetView view="pageBreakPreview" zoomScale="60" zoomScaleNormal="100" workbookViewId="0">
      <pane ySplit="20" topLeftCell="A42" activePane="bottomLeft" state="frozen"/>
      <selection pane="bottomLeft" activeCell="C43" sqref="C43"/>
    </sheetView>
  </sheetViews>
  <sheetFormatPr defaultColWidth="10" defaultRowHeight="14" x14ac:dyDescent="0.3"/>
  <cols>
    <col min="1" max="1" width="12.08203125" style="52" customWidth="1"/>
    <col min="2" max="2" width="14" style="52" customWidth="1"/>
    <col min="3" max="3" width="50.25" style="53" customWidth="1"/>
    <col min="4" max="4" width="9.5" style="52" customWidth="1"/>
    <col min="5" max="5" width="10.25" style="52" customWidth="1"/>
    <col min="6" max="16384" width="10" style="52"/>
  </cols>
  <sheetData>
    <row r="1" spans="1:5" ht="78.75" customHeight="1" x14ac:dyDescent="0.3"/>
    <row r="2" spans="1:5" x14ac:dyDescent="0.3">
      <c r="A2" s="94" t="s">
        <v>25</v>
      </c>
      <c r="B2" s="94"/>
      <c r="C2" s="94"/>
      <c r="D2" s="94"/>
    </row>
    <row r="3" spans="1:5" x14ac:dyDescent="0.3">
      <c r="A3" s="54" t="s">
        <v>26</v>
      </c>
      <c r="B3" s="54"/>
      <c r="C3" s="55"/>
    </row>
    <row r="4" spans="1:5" s="59" customFormat="1" ht="28" x14ac:dyDescent="0.3">
      <c r="A4" s="56"/>
      <c r="B4" s="56"/>
      <c r="C4" s="57" t="s">
        <v>27</v>
      </c>
      <c r="D4" s="58" t="s">
        <v>28</v>
      </c>
      <c r="E4" s="58" t="s">
        <v>29</v>
      </c>
    </row>
    <row r="5" spans="1:5" ht="18" customHeight="1" x14ac:dyDescent="0.3">
      <c r="A5" s="95" t="s">
        <v>30</v>
      </c>
      <c r="B5" s="96"/>
      <c r="C5" s="60" t="s">
        <v>31</v>
      </c>
      <c r="D5" s="61">
        <v>3500</v>
      </c>
      <c r="E5" s="61">
        <v>4310</v>
      </c>
    </row>
    <row r="6" spans="1:5" ht="28" x14ac:dyDescent="0.3">
      <c r="A6" s="95" t="s">
        <v>32</v>
      </c>
      <c r="B6" s="96"/>
      <c r="C6" s="60" t="s">
        <v>33</v>
      </c>
      <c r="D6" s="61">
        <f>474+D5</f>
        <v>3974</v>
      </c>
      <c r="E6" s="61">
        <f>E5+584</f>
        <v>4894</v>
      </c>
    </row>
    <row r="7" spans="1:5" x14ac:dyDescent="0.3">
      <c r="A7" s="62"/>
      <c r="B7" s="63"/>
      <c r="C7" s="60"/>
      <c r="D7" s="61"/>
      <c r="E7" s="61"/>
    </row>
    <row r="8" spans="1:5" x14ac:dyDescent="0.3">
      <c r="A8" s="97" t="s">
        <v>34</v>
      </c>
      <c r="B8" s="98"/>
      <c r="C8" s="60" t="s">
        <v>35</v>
      </c>
      <c r="D8" s="61">
        <v>196</v>
      </c>
      <c r="E8" s="61">
        <v>241</v>
      </c>
    </row>
    <row r="9" spans="1:5" ht="28" x14ac:dyDescent="0.3">
      <c r="A9" s="97" t="s">
        <v>32</v>
      </c>
      <c r="B9" s="98"/>
      <c r="C9" s="60" t="s">
        <v>36</v>
      </c>
      <c r="D9" s="61">
        <v>474</v>
      </c>
      <c r="E9" s="61">
        <v>585</v>
      </c>
    </row>
    <row r="10" spans="1:5" x14ac:dyDescent="0.3">
      <c r="A10" s="64"/>
      <c r="B10" s="64"/>
      <c r="C10" s="65"/>
      <c r="D10" s="61"/>
      <c r="E10" s="61">
        <f>D10*0.95</f>
        <v>0</v>
      </c>
    </row>
    <row r="11" spans="1:5" ht="28" x14ac:dyDescent="0.3">
      <c r="A11" s="95" t="s">
        <v>37</v>
      </c>
      <c r="B11" s="96"/>
      <c r="C11" s="60" t="s">
        <v>38</v>
      </c>
      <c r="D11" s="61">
        <f>131+151</f>
        <v>282</v>
      </c>
      <c r="E11" s="61">
        <f>161+186</f>
        <v>347</v>
      </c>
    </row>
    <row r="12" spans="1:5" x14ac:dyDescent="0.3">
      <c r="A12" s="95" t="s">
        <v>39</v>
      </c>
      <c r="B12" s="96"/>
      <c r="C12" s="60" t="s">
        <v>40</v>
      </c>
      <c r="D12" s="61">
        <f>318+379</f>
        <v>697</v>
      </c>
      <c r="E12" s="61">
        <f>391+467</f>
        <v>858</v>
      </c>
    </row>
    <row r="13" spans="1:5" x14ac:dyDescent="0.3">
      <c r="A13" s="95" t="s">
        <v>41</v>
      </c>
      <c r="B13" s="96"/>
      <c r="C13" s="60" t="s">
        <v>42</v>
      </c>
      <c r="D13" s="61">
        <f>328+396</f>
        <v>724</v>
      </c>
      <c r="E13" s="61">
        <f>404+488</f>
        <v>892</v>
      </c>
    </row>
    <row r="14" spans="1:5" s="68" customFormat="1" x14ac:dyDescent="0.3">
      <c r="A14" s="92" t="s">
        <v>43</v>
      </c>
      <c r="B14" s="93"/>
      <c r="C14" s="66" t="s">
        <v>44</v>
      </c>
      <c r="D14" s="67">
        <f>124+124+130</f>
        <v>378</v>
      </c>
      <c r="E14" s="67">
        <f>153+153+160</f>
        <v>466</v>
      </c>
    </row>
    <row r="15" spans="1:5" s="68" customFormat="1" x14ac:dyDescent="0.3">
      <c r="A15" s="92" t="s">
        <v>45</v>
      </c>
      <c r="B15" s="93"/>
      <c r="C15" s="66" t="s">
        <v>46</v>
      </c>
      <c r="D15" s="67">
        <f>342+413</f>
        <v>755</v>
      </c>
      <c r="E15" s="67">
        <f>421+508</f>
        <v>929</v>
      </c>
    </row>
    <row r="16" spans="1:5" s="68" customFormat="1" x14ac:dyDescent="0.3">
      <c r="A16" s="92" t="s">
        <v>47</v>
      </c>
      <c r="B16" s="93"/>
      <c r="C16" s="66" t="s">
        <v>48</v>
      </c>
      <c r="D16" s="67">
        <f>352+427</f>
        <v>779</v>
      </c>
      <c r="E16" s="67">
        <f>433+525</f>
        <v>958</v>
      </c>
    </row>
    <row r="17" spans="1:5" s="68" customFormat="1" x14ac:dyDescent="0.3">
      <c r="A17" s="92" t="s">
        <v>49</v>
      </c>
      <c r="B17" s="93"/>
      <c r="C17" s="66" t="s">
        <v>50</v>
      </c>
      <c r="D17" s="67">
        <f>(185*2)+130</f>
        <v>500</v>
      </c>
      <c r="E17" s="67">
        <f>(228*2)+160</f>
        <v>616</v>
      </c>
    </row>
    <row r="18" spans="1:5" s="68" customFormat="1" x14ac:dyDescent="0.3">
      <c r="A18" s="92" t="s">
        <v>51</v>
      </c>
      <c r="B18" s="93"/>
      <c r="C18" s="66" t="s">
        <v>52</v>
      </c>
      <c r="D18" s="67">
        <f>773+940</f>
        <v>1713</v>
      </c>
      <c r="E18" s="67">
        <f>952+1157</f>
        <v>2109</v>
      </c>
    </row>
    <row r="19" spans="1:5" s="68" customFormat="1" x14ac:dyDescent="0.3">
      <c r="A19" s="92" t="s">
        <v>53</v>
      </c>
      <c r="B19" s="93"/>
      <c r="C19" s="66" t="s">
        <v>54</v>
      </c>
      <c r="D19" s="67">
        <f>(338*2)+130</f>
        <v>806</v>
      </c>
      <c r="E19" s="67">
        <f>(414*2)+160+76</f>
        <v>1064</v>
      </c>
    </row>
    <row r="20" spans="1:5" s="68" customFormat="1" x14ac:dyDescent="0.3">
      <c r="A20" s="69"/>
      <c r="B20" s="69"/>
      <c r="C20" s="70"/>
    </row>
    <row r="21" spans="1:5" x14ac:dyDescent="0.3">
      <c r="A21" s="71"/>
      <c r="B21" s="71"/>
      <c r="C21" s="65"/>
    </row>
    <row r="22" spans="1:5" x14ac:dyDescent="0.3">
      <c r="A22" s="71"/>
      <c r="B22" s="71"/>
      <c r="C22" s="65"/>
    </row>
    <row r="23" spans="1:5" x14ac:dyDescent="0.3">
      <c r="A23" s="94" t="s">
        <v>55</v>
      </c>
      <c r="B23" s="94"/>
      <c r="C23" s="94"/>
      <c r="D23" s="94"/>
      <c r="E23" s="94"/>
    </row>
    <row r="24" spans="1:5" ht="26.25" customHeight="1" x14ac:dyDescent="0.3">
      <c r="A24" s="72"/>
      <c r="B24" s="73"/>
      <c r="C24" s="74"/>
    </row>
    <row r="25" spans="1:5" ht="26.25" customHeight="1" x14ac:dyDescent="0.3">
      <c r="A25" s="75" t="s">
        <v>56</v>
      </c>
      <c r="B25" s="75" t="s">
        <v>57</v>
      </c>
      <c r="C25" s="76"/>
    </row>
    <row r="26" spans="1:5" ht="26.25" customHeight="1" x14ac:dyDescent="0.3">
      <c r="A26" s="77">
        <f>D5+D11</f>
        <v>3782</v>
      </c>
      <c r="B26" s="77">
        <f>D6+D11</f>
        <v>4256</v>
      </c>
      <c r="C26" s="76"/>
    </row>
    <row r="27" spans="1:5" ht="26.25" customHeight="1" x14ac:dyDescent="0.3">
      <c r="A27" s="104" t="s">
        <v>58</v>
      </c>
      <c r="B27" s="104"/>
      <c r="C27" s="76"/>
    </row>
    <row r="28" spans="1:5" ht="26.25" customHeight="1" x14ac:dyDescent="0.3">
      <c r="A28" s="77" t="s">
        <v>59</v>
      </c>
      <c r="B28" s="77" t="s">
        <v>59</v>
      </c>
      <c r="C28" s="78"/>
    </row>
    <row r="29" spans="1:5" ht="16.5" customHeight="1" x14ac:dyDescent="0.3">
      <c r="A29" s="71"/>
      <c r="B29" s="71"/>
      <c r="C29" s="65"/>
    </row>
    <row r="30" spans="1:5" x14ac:dyDescent="0.3">
      <c r="A30" s="54" t="s">
        <v>26</v>
      </c>
      <c r="B30" s="54"/>
      <c r="C30" s="55"/>
    </row>
    <row r="31" spans="1:5" x14ac:dyDescent="0.3">
      <c r="A31" s="54" t="s">
        <v>26</v>
      </c>
      <c r="B31" s="54"/>
      <c r="C31" s="55"/>
    </row>
    <row r="32" spans="1:5" x14ac:dyDescent="0.3">
      <c r="A32" s="94" t="s">
        <v>60</v>
      </c>
      <c r="B32" s="94"/>
      <c r="C32" s="94"/>
      <c r="D32" s="94"/>
      <c r="E32" s="94"/>
    </row>
    <row r="33" spans="1:5" ht="22.5" customHeight="1" x14ac:dyDescent="0.3">
      <c r="A33" s="101"/>
      <c r="B33" s="102"/>
      <c r="C33" s="79"/>
    </row>
    <row r="34" spans="1:5" ht="22.5" customHeight="1" x14ac:dyDescent="0.3">
      <c r="A34" s="80" t="s">
        <v>56</v>
      </c>
      <c r="B34" s="80" t="s">
        <v>57</v>
      </c>
      <c r="C34" s="81"/>
    </row>
    <row r="35" spans="1:5" ht="22.5" customHeight="1" x14ac:dyDescent="0.3">
      <c r="A35" s="77">
        <f>D5+D13</f>
        <v>4224</v>
      </c>
      <c r="B35" s="77">
        <f>D6+D13</f>
        <v>4698</v>
      </c>
      <c r="C35" s="81"/>
    </row>
    <row r="36" spans="1:5" ht="22.5" customHeight="1" x14ac:dyDescent="0.3">
      <c r="A36" s="99" t="s">
        <v>61</v>
      </c>
      <c r="B36" s="100"/>
      <c r="C36" s="82"/>
    </row>
    <row r="37" spans="1:5" ht="22.5" customHeight="1" x14ac:dyDescent="0.3">
      <c r="A37" s="83">
        <f>D14</f>
        <v>378</v>
      </c>
      <c r="B37" s="83">
        <f>D14</f>
        <v>378</v>
      </c>
      <c r="C37" s="84"/>
    </row>
    <row r="38" spans="1:5" x14ac:dyDescent="0.3">
      <c r="C38" s="85"/>
    </row>
    <row r="39" spans="1:5" x14ac:dyDescent="0.3">
      <c r="A39" s="54" t="s">
        <v>26</v>
      </c>
      <c r="B39" s="54"/>
      <c r="C39" s="55"/>
    </row>
    <row r="40" spans="1:5" x14ac:dyDescent="0.3">
      <c r="A40" s="54" t="s">
        <v>26</v>
      </c>
      <c r="B40" s="54"/>
      <c r="C40" s="55"/>
    </row>
    <row r="41" spans="1:5" x14ac:dyDescent="0.3">
      <c r="A41" s="94" t="s">
        <v>62</v>
      </c>
      <c r="B41" s="94"/>
      <c r="C41" s="94"/>
      <c r="D41" s="94"/>
      <c r="E41" s="94"/>
    </row>
    <row r="42" spans="1:5" ht="15" customHeight="1" x14ac:dyDescent="0.3">
      <c r="A42" s="101"/>
      <c r="B42" s="102"/>
      <c r="C42" s="79"/>
    </row>
    <row r="43" spans="1:5" ht="30" customHeight="1" x14ac:dyDescent="0.3">
      <c r="A43" s="80" t="s">
        <v>56</v>
      </c>
      <c r="B43" s="80" t="s">
        <v>57</v>
      </c>
      <c r="C43" s="86"/>
    </row>
    <row r="44" spans="1:5" ht="30" customHeight="1" x14ac:dyDescent="0.3">
      <c r="A44" s="87" t="s">
        <v>59</v>
      </c>
      <c r="B44" s="77">
        <f>D6+D18</f>
        <v>5687</v>
      </c>
      <c r="C44" s="76"/>
    </row>
    <row r="45" spans="1:5" ht="30" customHeight="1" x14ac:dyDescent="0.3">
      <c r="A45" s="103" t="s">
        <v>61</v>
      </c>
      <c r="B45" s="103"/>
      <c r="C45" s="76"/>
    </row>
    <row r="46" spans="1:5" ht="30" customHeight="1" x14ac:dyDescent="0.3">
      <c r="A46" s="77"/>
      <c r="B46" s="83">
        <f>D19</f>
        <v>806</v>
      </c>
      <c r="C46" s="78"/>
    </row>
  </sheetData>
  <mergeCells count="22">
    <mergeCell ref="A36:B36"/>
    <mergeCell ref="A41:E41"/>
    <mergeCell ref="A42:B42"/>
    <mergeCell ref="A45:B45"/>
    <mergeCell ref="A18:B18"/>
    <mergeCell ref="A19:B19"/>
    <mergeCell ref="A23:E23"/>
    <mergeCell ref="A27:B27"/>
    <mergeCell ref="A32:E32"/>
    <mergeCell ref="A33:B33"/>
    <mergeCell ref="A17:B17"/>
    <mergeCell ref="A2:D2"/>
    <mergeCell ref="A5:B5"/>
    <mergeCell ref="A6:B6"/>
    <mergeCell ref="A8:B8"/>
    <mergeCell ref="A9:B9"/>
    <mergeCell ref="A11:B11"/>
    <mergeCell ref="A12:B12"/>
    <mergeCell ref="A13:B13"/>
    <mergeCell ref="A14:B14"/>
    <mergeCell ref="A15:B15"/>
    <mergeCell ref="A16:B16"/>
  </mergeCells>
  <pageMargins left="0.70866141732283472" right="0.70866141732283472" top="0.83374999999999999" bottom="0.74803149606299213" header="0.31496062992125984" footer="0.31496062992125984"/>
  <pageSetup paperSize="9" scale="79" orientation="portrait" horizontalDpi="1200" verticalDpi="1200" r:id="rId1"/>
  <headerFooter>
    <oddHeader>&amp;C&amp;"-,Bold"&amp;14WENTWORTH CARE FURNITURE&amp;"-,Regular"&amp;11
Ph: 03 9408 9710
Email: sales@wentworthcare.com.au
Web: www.wentworthcare.com.au</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85331-B5FB-477B-90C6-286D7199C6B0}">
  <sheetPr>
    <pageSetUpPr fitToPage="1"/>
  </sheetPr>
  <dimension ref="A1:G26"/>
  <sheetViews>
    <sheetView tabSelected="1" topLeftCell="A18" zoomScale="75" zoomScaleNormal="75" workbookViewId="0">
      <selection activeCell="G19" sqref="G19"/>
    </sheetView>
  </sheetViews>
  <sheetFormatPr defaultColWidth="9" defaultRowHeight="14" x14ac:dyDescent="0.3"/>
  <cols>
    <col min="1" max="1" width="2.58203125" customWidth="1"/>
    <col min="2" max="2" width="12.33203125" customWidth="1"/>
    <col min="3" max="3" width="55.08203125" customWidth="1"/>
    <col min="4" max="4" width="45.33203125" customWidth="1"/>
    <col min="5" max="5" width="17.33203125" customWidth="1"/>
    <col min="6" max="6" width="16.75" customWidth="1"/>
    <col min="7" max="7" width="14.83203125" customWidth="1"/>
    <col min="8" max="8" width="2.58203125" customWidth="1"/>
  </cols>
  <sheetData>
    <row r="1" spans="1:7" ht="92.25" customHeight="1" x14ac:dyDescent="0.4">
      <c r="A1" s="1"/>
      <c r="B1" s="19" t="s">
        <v>7</v>
      </c>
      <c r="C1" s="2"/>
      <c r="D1" s="2"/>
      <c r="E1" s="2"/>
      <c r="F1" s="25" t="s">
        <v>20</v>
      </c>
      <c r="G1" s="2"/>
    </row>
    <row r="2" spans="1:7" ht="17.25" customHeight="1" x14ac:dyDescent="0.3">
      <c r="B2" s="17"/>
      <c r="C2" s="18"/>
      <c r="D2" s="18"/>
      <c r="E2" s="36" t="s">
        <v>14</v>
      </c>
      <c r="F2" s="32">
        <f ca="1">TODAY()</f>
        <v>45923</v>
      </c>
      <c r="G2" s="4"/>
    </row>
    <row r="3" spans="1:7" ht="16.5" customHeight="1" x14ac:dyDescent="0.3">
      <c r="B3" s="28" t="s">
        <v>10</v>
      </c>
      <c r="C3" s="18"/>
      <c r="D3" s="18"/>
      <c r="E3" s="36" t="s">
        <v>15</v>
      </c>
      <c r="F3" s="33" t="s">
        <v>22</v>
      </c>
      <c r="G3" s="4"/>
    </row>
    <row r="4" spans="1:7" ht="15.75" customHeight="1" x14ac:dyDescent="0.3">
      <c r="B4" s="14" t="s">
        <v>11</v>
      </c>
      <c r="C4" s="16"/>
      <c r="D4" s="16"/>
      <c r="E4" s="34" t="s">
        <v>4</v>
      </c>
      <c r="F4" s="32">
        <f ca="1">TODAY() + 30</f>
        <v>45953</v>
      </c>
      <c r="G4" s="5"/>
    </row>
    <row r="5" spans="1:7" ht="16.5" customHeight="1" x14ac:dyDescent="0.3">
      <c r="B5" s="28"/>
      <c r="C5" s="27"/>
      <c r="D5" s="27"/>
      <c r="E5" s="34" t="s">
        <v>12</v>
      </c>
      <c r="F5" s="35" t="s">
        <v>8</v>
      </c>
      <c r="G5" s="14"/>
    </row>
    <row r="6" spans="1:7" ht="17.25" customHeight="1" x14ac:dyDescent="0.3">
      <c r="B6" s="14"/>
      <c r="C6" s="23"/>
      <c r="D6" s="23"/>
      <c r="G6" s="12"/>
    </row>
    <row r="7" spans="1:7" ht="15" customHeight="1" x14ac:dyDescent="0.3">
      <c r="B7" s="12" t="s">
        <v>3</v>
      </c>
      <c r="C7" s="15"/>
      <c r="D7" s="15"/>
      <c r="E7" s="20"/>
      <c r="G7" s="6"/>
    </row>
    <row r="8" spans="1:7" ht="15" customHeight="1" x14ac:dyDescent="0.3">
      <c r="B8" s="16"/>
      <c r="C8" s="16"/>
      <c r="D8" s="16"/>
      <c r="E8" s="20"/>
      <c r="F8" s="29" t="s">
        <v>13</v>
      </c>
      <c r="G8" s="5"/>
    </row>
    <row r="9" spans="1:7" ht="15" customHeight="1" x14ac:dyDescent="0.3">
      <c r="B9" s="16"/>
      <c r="C9" s="16"/>
      <c r="D9" s="16"/>
      <c r="E9" s="20"/>
      <c r="F9" s="7" t="s">
        <v>16</v>
      </c>
      <c r="G9" s="5"/>
    </row>
    <row r="10" spans="1:7" ht="22.5" customHeight="1" x14ac:dyDescent="0.3">
      <c r="B10" s="31" t="s">
        <v>6</v>
      </c>
      <c r="C10" s="30"/>
      <c r="D10" s="30"/>
      <c r="E10" s="8"/>
      <c r="F10" s="8"/>
    </row>
    <row r="11" spans="1:7" ht="12" customHeight="1" thickBot="1" x14ac:dyDescent="0.35">
      <c r="B11" s="21"/>
      <c r="C11" s="22"/>
      <c r="D11" s="22"/>
      <c r="E11" s="24"/>
    </row>
    <row r="12" spans="1:7" s="3" customFormat="1" ht="30" customHeight="1" thickBot="1" x14ac:dyDescent="0.35">
      <c r="B12" s="37" t="s">
        <v>0</v>
      </c>
      <c r="C12" s="38" t="s">
        <v>1</v>
      </c>
      <c r="D12" s="38" t="s">
        <v>17</v>
      </c>
      <c r="E12" s="38" t="s">
        <v>18</v>
      </c>
      <c r="F12" s="39" t="s">
        <v>19</v>
      </c>
    </row>
    <row r="13" spans="1:7" s="3" customFormat="1" ht="30" customHeight="1" thickBot="1" x14ac:dyDescent="0.35">
      <c r="B13" s="45"/>
      <c r="C13" s="46" t="s">
        <v>21</v>
      </c>
      <c r="D13" s="47"/>
      <c r="E13" s="48"/>
      <c r="F13" s="49">
        <f>SUM(Quotation46[[#This Row],[QUANTITY]])*E13</f>
        <v>0</v>
      </c>
    </row>
    <row r="14" spans="1:7" ht="212.5" customHeight="1" x14ac:dyDescent="0.3">
      <c r="B14" s="40"/>
      <c r="C14" s="41" t="s">
        <v>66</v>
      </c>
      <c r="D14" s="41"/>
      <c r="E14" s="42">
        <v>235</v>
      </c>
      <c r="F14" s="43">
        <f>SUM(Quotation46[[#This Row],[QUANTITY]])*E14</f>
        <v>0</v>
      </c>
    </row>
    <row r="15" spans="1:7" ht="219" customHeight="1" x14ac:dyDescent="0.3">
      <c r="B15" s="40"/>
      <c r="C15" s="50" t="s">
        <v>67</v>
      </c>
      <c r="D15" s="51"/>
      <c r="E15" s="42">
        <v>295</v>
      </c>
      <c r="F15" s="43"/>
    </row>
    <row r="16" spans="1:7" ht="174" customHeight="1" x14ac:dyDescent="0.3">
      <c r="B16" s="40"/>
      <c r="C16" s="41" t="s">
        <v>63</v>
      </c>
      <c r="D16" s="41"/>
      <c r="E16" s="42">
        <v>330</v>
      </c>
      <c r="F16" s="43">
        <f>SUM(Quotation46[[#This Row],[QUANTITY]])*E16</f>
        <v>0</v>
      </c>
    </row>
    <row r="17" spans="2:7" s="3" customFormat="1" ht="153" customHeight="1" x14ac:dyDescent="0.3">
      <c r="B17" s="40"/>
      <c r="C17" s="50" t="s">
        <v>64</v>
      </c>
      <c r="D17" s="41"/>
      <c r="E17" s="42">
        <v>599</v>
      </c>
      <c r="F17" s="43">
        <f>SUM(Quotation46[[#This Row],[QUANTITY]])*E17</f>
        <v>0</v>
      </c>
    </row>
    <row r="18" spans="2:7" ht="174" customHeight="1" x14ac:dyDescent="0.3">
      <c r="B18" s="40">
        <v>0</v>
      </c>
      <c r="C18" s="41" t="s">
        <v>65</v>
      </c>
      <c r="D18" s="41"/>
      <c r="E18" s="42">
        <v>683</v>
      </c>
      <c r="F18" s="43">
        <f>SUM(Quotation46[[#This Row],[QUANTITY]])*E18</f>
        <v>0</v>
      </c>
    </row>
    <row r="19" spans="2:7" ht="105.5" customHeight="1" x14ac:dyDescent="0.3">
      <c r="B19" s="89">
        <v>0</v>
      </c>
      <c r="C19" s="90" t="s">
        <v>69</v>
      </c>
      <c r="D19" s="88"/>
      <c r="E19" s="91">
        <v>128</v>
      </c>
      <c r="F19" s="43">
        <f>SUM(Quotation46[[#This Row],[QUANTITY]])*E19</f>
        <v>0</v>
      </c>
    </row>
    <row r="20" spans="2:7" ht="105.5" customHeight="1" x14ac:dyDescent="0.3">
      <c r="B20" s="89">
        <v>0</v>
      </c>
      <c r="C20" s="90" t="s">
        <v>68</v>
      </c>
      <c r="D20" s="88"/>
      <c r="E20" s="91">
        <v>166</v>
      </c>
      <c r="F20" s="43">
        <f>SUM(Quotation46[[#This Row],[QUANTITY]])*E20</f>
        <v>0</v>
      </c>
    </row>
    <row r="21" spans="2:7" ht="27" customHeight="1" x14ac:dyDescent="0.3">
      <c r="B21" s="5"/>
      <c r="C21" s="5"/>
      <c r="D21" s="5"/>
      <c r="E21" s="13" t="s">
        <v>9</v>
      </c>
      <c r="F21" s="9">
        <f>SUM(F13:F20)</f>
        <v>0</v>
      </c>
    </row>
    <row r="22" spans="2:7" ht="30" customHeight="1" x14ac:dyDescent="0.3">
      <c r="B22" s="5"/>
      <c r="C22" s="26" t="s">
        <v>23</v>
      </c>
      <c r="D22" s="5"/>
      <c r="E22" s="5" t="s">
        <v>5</v>
      </c>
      <c r="F22" s="10">
        <v>0</v>
      </c>
    </row>
    <row r="23" spans="2:7" ht="30" customHeight="1" x14ac:dyDescent="0.3">
      <c r="B23" s="5"/>
      <c r="C23" s="26" t="s">
        <v>24</v>
      </c>
      <c r="D23" s="5"/>
      <c r="E23" s="5" t="s">
        <v>2</v>
      </c>
      <c r="F23" s="11">
        <f>Quotation46[[#Totals],[SUB-TOTAL]]+F22</f>
        <v>0</v>
      </c>
    </row>
    <row r="24" spans="2:7" ht="30" customHeight="1" x14ac:dyDescent="0.3">
      <c r="B24" s="5"/>
      <c r="D24" s="5"/>
      <c r="E24" s="5"/>
      <c r="F24" s="5"/>
    </row>
    <row r="25" spans="2:7" ht="30" customHeight="1" x14ac:dyDescent="0.3">
      <c r="B25" s="44"/>
      <c r="D25" s="44"/>
      <c r="E25" s="44"/>
      <c r="F25" s="44"/>
      <c r="G25" s="5"/>
    </row>
    <row r="26" spans="2:7" ht="30" customHeight="1" x14ac:dyDescent="0.3">
      <c r="G26" s="44"/>
    </row>
  </sheetData>
  <dataValidations count="22">
    <dataValidation allowBlank="1" showInputMessage="1" showErrorMessage="1" prompt="Enter Company Slogan in this cell and company address in cells below, from cell B4 through B6" sqref="G2:G3 F3 B2 C2:E3" xr:uid="{AFC85C68-3901-42E0-8CEB-0C9DCDEBBF3C}"/>
    <dataValidation allowBlank="1" showInputMessage="1" showErrorMessage="1" prompt="Enter company Street Address in this cell" sqref="E5 E4:G4" xr:uid="{F1A59437-8B5A-41CE-8CB6-67CA975FBEFA}"/>
    <dataValidation allowBlank="1" showInputMessage="1" showErrorMessage="1" prompt="Enter company Phone and Fax numbers in this cell" sqref="B3:B6 F5:G5" xr:uid="{CABABDCE-CD37-4930-A0FB-26D2A5DDBFF5}"/>
    <dataValidation allowBlank="1" showInputMessage="1" showErrorMessage="1" prompt="Enter customer Street Address in this cell" sqref="B8 F8:G8" xr:uid="{94E5ABFA-7D21-42AD-8D67-B03CF45D564F}"/>
    <dataValidation allowBlank="1" showInputMessage="1" showErrorMessage="1" prompt="Enter customer City, State, and Zip Code in this cell" sqref="B9 F9:G9" xr:uid="{D266DDD3-E3BB-4A75-ACF6-B7CA70E9E3F2}"/>
    <dataValidation allowBlank="1" showInputMessage="1" showErrorMessage="1" prompt="Enter Free On Board Point in cell below" sqref="F8" xr:uid="{FCACE806-BF71-4971-82EF-F1C72AD8BA57}"/>
    <dataValidation allowBlank="1" showInputMessage="1" showErrorMessage="1" prompt="Enter Free On Board Point in this cell" sqref="F9" xr:uid="{DCB43C3A-12CB-4080-A558-BDE3C5F345CE}"/>
    <dataValidation allowBlank="1" showInputMessage="1" showErrorMessage="1" prompt="Enter Quantity in this column under this heading" sqref="B12:B13 B15:B16" xr:uid="{927DCB58-9E8F-4C85-A961-E569F2C9EE6C}"/>
    <dataValidation allowBlank="1" showInputMessage="1" showErrorMessage="1" prompt="Enter Unit Price in this column under this heading" sqref="E15:F16 E12:F13" xr:uid="{379CF41E-5521-443A-AC4F-1310866C1269}"/>
    <dataValidation allowBlank="1" showInputMessage="1" showErrorMessage="1" prompt="Create a Price quote with tax calculation in this worksheet. Enter company, customer, quotation, shipping, and product details. Total due is automatically calculated" sqref="A1" xr:uid="{99D651C0-FDCD-4AFF-997D-4EBB06FD1D66}"/>
    <dataValidation allowBlank="1" showInputMessage="1" showErrorMessage="1" prompt="Total due is automatically calculated in this cell" sqref="F23" xr:uid="{440F9551-9F4B-4820-A1C9-CA5537F7783F}"/>
    <dataValidation allowBlank="1" showInputMessage="1" showErrorMessage="1" prompt="Sales Tax amount is automatically calculated in this cell" sqref="F22" xr:uid="{E2740AF2-7F22-426D-8492-018C4CE1C623}"/>
    <dataValidation allowBlank="1" showInputMessage="1" showErrorMessage="1" prompt="Enter Quotation end date in this cell" sqref="F4" xr:uid="{E7F6225C-3C03-4E9A-B39F-51D474805C89}"/>
    <dataValidation allowBlank="1" showInputMessage="1" showErrorMessage="1" prompt="Enter quotation Date in this cell" sqref="F2" xr:uid="{EE54B0C3-290E-4E97-A8B5-F28EDCF832C4}"/>
    <dataValidation allowBlank="1" showInputMessage="1" showErrorMessage="1" prompt="Enter Purchase Order Number in cell below" sqref="C10:D10 F10" xr:uid="{604ACA2A-4A9F-4B53-8D65-3960AF75739A}"/>
    <dataValidation allowBlank="1" showInputMessage="1" showErrorMessage="1" prompt="Enter Comments or Special Instructions in cell at right" sqref="B10:B11" xr:uid="{522CB409-F541-40EB-8D77-37FBFB1EB722}"/>
    <dataValidation allowBlank="1" showInputMessage="1" showErrorMessage="1" prompt="Enter Description in this column under this heading" sqref="C15:D16 C12:D13 C17" xr:uid="{D80FAF00-FED0-48C6-B391-3724EDDA6F8F}"/>
    <dataValidation allowBlank="1" showInputMessage="1" showErrorMessage="1" prompt="Enter shipping details in cells B14 through G15, and product details in table starting in cell B17. Enter Salesperson name in cell below" sqref="E10" xr:uid="{9C3C6CD3-971B-4653-B693-98E4A2F24DE1}"/>
    <dataValidation allowBlank="1" showInputMessage="1" showErrorMessage="1" prompt="Enter customer Name, Company Name, Street Address, and Phone number in cells below, from cell B8 through B12, Quotation end date in cell G7 and Prepared by name in cell G8" sqref="B7" xr:uid="{4422E7C8-0AFD-4998-ABF1-C53D5DEF067C}"/>
    <dataValidation allowBlank="1" showInputMessage="1" showErrorMessage="1" prompt="Enter customer Name in this cell" sqref="G7 F5" xr:uid="{EC48C85E-1778-4B11-91A8-4D5BF9851ECF}"/>
    <dataValidation allowBlank="1" showInputMessage="1" showErrorMessage="1" prompt="Append company Contact Name, Phone Number, and Email address in this cell" sqref="G25 B24 C23 D24:F24" xr:uid="{EF1CD411-9A57-4377-A1B6-9D842E03FC9D}"/>
    <dataValidation allowBlank="1" showInputMessage="1" showErrorMessage="1" prompt="Enter Company Name in this cell and slogan in cell below. Quotation title is in cell at right" sqref="B1:G1" xr:uid="{5989202C-D7FC-41E1-8D22-3600F30E4404}"/>
  </dataValidations>
  <pageMargins left="0.70866141732283472" right="0.70866141732283472" top="0.74803149606299213" bottom="0.74803149606299213" header="0.31496062992125984" footer="0.31496062992125984"/>
  <pageSetup paperSize="9" scale="51" orientation="portrait" horizontalDpi="0" verticalDpi="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14cec44-e813-4a40-a593-7a5390256f06">
      <Terms xmlns="http://schemas.microsoft.com/office/infopath/2007/PartnerControls"/>
    </lcf76f155ced4ddcb4097134ff3c332f>
    <TaxCatchAll xmlns="0ba8a03f-7eee-46a4-9b19-7d0ba88c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4715237B52674688D30F390F0771C2" ma:contentTypeVersion="20" ma:contentTypeDescription="Create a new document." ma:contentTypeScope="" ma:versionID="41459cceee4529e3fa3925f579ee0ce7">
  <xsd:schema xmlns:xsd="http://www.w3.org/2001/XMLSchema" xmlns:xs="http://www.w3.org/2001/XMLSchema" xmlns:p="http://schemas.microsoft.com/office/2006/metadata/properties" xmlns:ns2="0ba8a03f-7eee-46a4-9b19-7d0ba88ccb6d" xmlns:ns3="f14cec44-e813-4a40-a593-7a5390256f06" targetNamespace="http://schemas.microsoft.com/office/2006/metadata/properties" ma:root="true" ma:fieldsID="7ecf6f0f44400ace2cd93aff62df2afc" ns2:_="" ns3:_="">
    <xsd:import namespace="0ba8a03f-7eee-46a4-9b19-7d0ba88ccb6d"/>
    <xsd:import namespace="f14cec44-e813-4a40-a593-7a5390256f0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8a03f-7eee-46a4-9b19-7d0ba88ccb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6971eb9d-4cc0-4721-b445-b1d13fbc96a2}" ma:internalName="TaxCatchAll" ma:showField="CatchAllData" ma:web="0ba8a03f-7eee-46a4-9b19-7d0ba88ccb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4cec44-e813-4a40-a593-7a5390256f06"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eedc7a6-1663-4f97-9fc9-f24da86377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D26A2F-4C12-49CB-8102-8A955F1F0A67}">
  <ds:schemaRefs>
    <ds:schemaRef ds:uri="http://schemas.microsoft.com/sharepoint/v3/contenttype/forms"/>
  </ds:schemaRefs>
</ds:datastoreItem>
</file>

<file path=customXml/itemProps2.xml><?xml version="1.0" encoding="utf-8"?>
<ds:datastoreItem xmlns:ds="http://schemas.openxmlformats.org/officeDocument/2006/customXml" ds:itemID="{9F931817-76FB-4131-B1BA-FC1EFC2994B6}">
  <ds:schemaRefs>
    <ds:schemaRef ds:uri="http://schemas.microsoft.com/office/2006/documentManagement/types"/>
    <ds:schemaRef ds:uri="http://purl.org/dc/terms/"/>
    <ds:schemaRef ds:uri="http://schemas.openxmlformats.org/package/2006/metadata/core-properties"/>
    <ds:schemaRef ds:uri="http://purl.org/dc/dcmitype/"/>
    <ds:schemaRef ds:uri="f14cec44-e813-4a40-a593-7a5390256f06"/>
    <ds:schemaRef ds:uri="http://purl.org/dc/elements/1.1/"/>
    <ds:schemaRef ds:uri="http://schemas.microsoft.com/office/2006/metadata/properties"/>
    <ds:schemaRef ds:uri="http://schemas.microsoft.com/office/infopath/2007/PartnerControls"/>
    <ds:schemaRef ds:uri="0ba8a03f-7eee-46a4-9b19-7d0ba88ccb6d"/>
    <ds:schemaRef ds:uri="http://www.w3.org/XML/1998/namespace"/>
  </ds:schemaRefs>
</ds:datastoreItem>
</file>

<file path=customXml/itemProps3.xml><?xml version="1.0" encoding="utf-8"?>
<ds:datastoreItem xmlns:ds="http://schemas.openxmlformats.org/officeDocument/2006/customXml" ds:itemID="{651AB714-A6E9-45E7-B4F8-C1028ED485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8a03f-7eee-46a4-9b19-7d0ba88ccb6d"/>
    <ds:schemaRef ds:uri="f14cec44-e813-4a40-a593-7a5390256f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Empresa bed</vt:lpstr>
      <vt:lpstr>Overbed Tables</vt:lpstr>
      <vt:lpstr>'Empresa bed'!Print_Area</vt:lpstr>
      <vt:lpstr>'Overbed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Melina</dc:creator>
  <cp:lastModifiedBy>Tamlyn Carr</cp:lastModifiedBy>
  <cp:lastPrinted>2023-06-30T03:28:06Z</cp:lastPrinted>
  <dcterms:created xsi:type="dcterms:W3CDTF">2017-08-09T17:37:02Z</dcterms:created>
  <dcterms:modified xsi:type="dcterms:W3CDTF">2025-09-22T23:34:33Z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0x010100964715237B52674688D30F390F0771C2</vt:lpwstr>
  </property>
  <property fmtid="{D5CDD505-2E9C-101B-9397-08002B2CF9AE}" pid="3" name="MediaServiceImageTags">
    <vt:lpwstr/>
  </property>
</Properties>
</file>