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W:\AA_QUOTES\Budget Quotes_Price Lists\"/>
    </mc:Choice>
  </mc:AlternateContent>
  <xr:revisionPtr revIDLastSave="0" documentId="13_ncr:1_{73DE70E9-E106-4486-9480-7E14E06357D0}" xr6:coauthVersionLast="47" xr6:coauthVersionMax="47" xr10:uidLastSave="{00000000-0000-0000-0000-000000000000}"/>
  <bookViews>
    <workbookView xWindow="-795" yWindow="-16320" windowWidth="29040" windowHeight="15720" activeTab="2" xr2:uid="{00000000-000D-0000-FFFF-FFFF00000000}"/>
  </bookViews>
  <sheets>
    <sheet name="Empresa bed" sheetId="5" r:id="rId1"/>
    <sheet name="Cushions" sheetId="8" r:id="rId2"/>
    <sheet name="Bedspreads and Doona Covers" sheetId="3" r:id="rId3"/>
    <sheet name="Blankets" sheetId="7" r:id="rId4"/>
    <sheet name="Luxury Escape Bedspreads" sheetId="6" r:id="rId5"/>
  </sheets>
  <definedNames>
    <definedName name="ColumnTitle1">#REF!</definedName>
    <definedName name="ColumnTitleRegion1..B11.1">#REF!</definedName>
    <definedName name="ColumnTitleRegion2..G14.1">#REF!</definedName>
    <definedName name="_xlnm.Print_Area" localSheetId="2">'Bedspreads and Doona Covers'!$A$1:$F$33</definedName>
    <definedName name="_xlnm.Print_Area" localSheetId="3">Blankets!$A$1:$G$19</definedName>
    <definedName name="_xlnm.Print_Area" localSheetId="1">Cushions!$A$1:$F$16</definedName>
    <definedName name="_xlnm.Print_Area" localSheetId="0">'Empresa bed'!$A$1:$E$46</definedName>
    <definedName name="_xlnm.Print_Area" localSheetId="4">'Luxury Escape Bedspreads'!$A$1:$J$21</definedName>
    <definedName name="RowTitleRegion1..G4">#REF!</definedName>
    <definedName name="RowTitleRegion2..G7">#REF!</definedName>
    <definedName name="RowTitleRegion3..D12">#REF!</definedName>
    <definedName name="RowTitleRegion4..G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8" l="1"/>
  <c r="F2" i="8"/>
  <c r="F26" i="3" l="1"/>
  <c r="F25" i="3"/>
  <c r="E24" i="3"/>
  <c r="F24" i="3" s="1"/>
  <c r="G4" i="7"/>
  <c r="G2" i="7"/>
  <c r="F4" i="6"/>
  <c r="F2" i="6"/>
  <c r="F17" i="3"/>
  <c r="F15" i="3"/>
  <c r="E17" i="3"/>
  <c r="E15" i="3"/>
  <c r="E19" i="5"/>
  <c r="D19" i="5"/>
  <c r="B46" i="5" s="1"/>
  <c r="E18" i="5"/>
  <c r="D18" i="5"/>
  <c r="E17" i="5"/>
  <c r="D17" i="5"/>
  <c r="E16" i="5"/>
  <c r="D16" i="5"/>
  <c r="E15" i="5"/>
  <c r="D15" i="5"/>
  <c r="E14" i="5"/>
  <c r="D14" i="5"/>
  <c r="B37" i="5" s="1"/>
  <c r="E13" i="5"/>
  <c r="D13" i="5"/>
  <c r="A35" i="5" s="1"/>
  <c r="E12" i="5"/>
  <c r="D12" i="5"/>
  <c r="E11" i="5"/>
  <c r="D11" i="5"/>
  <c r="A26" i="5" s="1"/>
  <c r="E10" i="5"/>
  <c r="E6" i="5"/>
  <c r="D6" i="5"/>
  <c r="B35" i="5" l="1"/>
  <c r="B44" i="5"/>
  <c r="B26" i="5"/>
  <c r="A37" i="5"/>
  <c r="F4" i="3" l="1"/>
  <c r="F2" i="3"/>
</calcChain>
</file>

<file path=xl/sharedStrings.xml><?xml version="1.0" encoding="utf-8"?>
<sst xmlns="http://schemas.openxmlformats.org/spreadsheetml/2006/main" count="213" uniqueCount="137">
  <si>
    <t>QUANTITY</t>
  </si>
  <si>
    <t>DESCRIPTION</t>
  </si>
  <si>
    <t>Quotation For:</t>
  </si>
  <si>
    <t>Quote valid until:</t>
  </si>
  <si>
    <t>Comments:</t>
  </si>
  <si>
    <t xml:space="preserve">
</t>
  </si>
  <si>
    <t>Tamlyn Carr</t>
  </si>
  <si>
    <t xml:space="preserve">Phone: 03 9408 9710 </t>
  </si>
  <si>
    <t>Email: sales@wentworthcare.com.au</t>
  </si>
  <si>
    <t>Prepared by:</t>
  </si>
  <si>
    <t>LEAD TIMES</t>
  </si>
  <si>
    <t>Date:</t>
  </si>
  <si>
    <t>Quote:</t>
  </si>
  <si>
    <t>IMAGE</t>
  </si>
  <si>
    <t>EMPRESA BED KIT CODES PRICELIST 2022</t>
  </si>
  <si>
    <t/>
  </si>
  <si>
    <t>Individual Item Price List</t>
  </si>
  <si>
    <t>Volume price</t>
  </si>
  <si>
    <t>RRP</t>
  </si>
  <si>
    <t>BA4000</t>
  </si>
  <si>
    <t>Single Bed Only, Empresa, Floorline 90cm</t>
  </si>
  <si>
    <t>BA8246</t>
  </si>
  <si>
    <t>King Single Bed (Empresa bed with WIDTH EXTENSION 105cm)</t>
  </si>
  <si>
    <t>BA0964</t>
  </si>
  <si>
    <t>LENGTH EXTENSION, Empresa, 10cm</t>
  </si>
  <si>
    <t xml:space="preserve">WIDTH EXTENSION, Empresa, (to convert single to king single) </t>
  </si>
  <si>
    <t>BA7883 / BA7884</t>
  </si>
  <si>
    <t>Arc Single Head and Foot,  Lissa Oak, suits Single and King Single</t>
  </si>
  <si>
    <t>BA7880 / BA7881</t>
  </si>
  <si>
    <t>Skandi Single Head and Foot,  Lissa Oak, suits 90cm</t>
  </si>
  <si>
    <t>BA7878 / BA7879</t>
  </si>
  <si>
    <t>Skandi King Single Head and Foot</t>
  </si>
  <si>
    <t>BA7882/BA7847</t>
  </si>
  <si>
    <t>Set Skandi Side Panels</t>
  </si>
  <si>
    <t>BA7875 / BA7876</t>
  </si>
  <si>
    <t>Bento Single Head and Foot,  Lissa Oak,</t>
  </si>
  <si>
    <t>BA7873 / BA7874</t>
  </si>
  <si>
    <t>Bento King Single Head and Foot,  Lissa Oak,</t>
  </si>
  <si>
    <t>BA7877/BA7847</t>
  </si>
  <si>
    <t>Bento Skandi Side Panels</t>
  </si>
  <si>
    <t>BA7870 / BA7871</t>
  </si>
  <si>
    <t>Alexander King Single Head and Foot</t>
  </si>
  <si>
    <t>BA7872/BA7847</t>
  </si>
  <si>
    <t>Set Alexander Fabric side rails</t>
  </si>
  <si>
    <t>PACKAGE PRICING Empresa FloorlineBed ARC PACKAGE - Head and Foot</t>
  </si>
  <si>
    <t>SINGLE</t>
  </si>
  <si>
    <t>KING SINGLE</t>
  </si>
  <si>
    <t>Side panels</t>
  </si>
  <si>
    <t>N/A</t>
  </si>
  <si>
    <t>PACKAGE PRICING Empresa FloorlineBed SKANDI PACKAGE - Head and Foot</t>
  </si>
  <si>
    <t>Side panels - add to bed price</t>
  </si>
  <si>
    <t>PACKAGE PRICING Empresa FloorlineBed ALEXANDER PACKAGE - Head and Foot</t>
  </si>
  <si>
    <t>Single Bed</t>
  </si>
  <si>
    <t>King Single Bed</t>
  </si>
  <si>
    <t>SINGLE BED</t>
  </si>
  <si>
    <t>KING SINGLE BED</t>
  </si>
  <si>
    <t>Hot off the Press Collections - with sewn seam</t>
  </si>
  <si>
    <t>Premium Print Collections - with seam sewn</t>
  </si>
  <si>
    <t>BLCOVHARL101MPC
BLCOVHARL201MPC</t>
  </si>
  <si>
    <t>BLCOVHARL102MPC
BLCOVHARL202MPC</t>
  </si>
  <si>
    <t>BLCOVHARL101MPC-E
BLCOVHARL201MPC-E</t>
  </si>
  <si>
    <t>BLCOVHARL101PREM
BLCOVHARL201PREM</t>
  </si>
  <si>
    <t>BLCOVHARL101PREM-E
BLCOVHARL201PREM-E</t>
  </si>
  <si>
    <t>Photo below shows two sided with edging</t>
  </si>
  <si>
    <t xml:space="preserve"> $275.00 </t>
  </si>
  <si>
    <t>BLCOVHARL102PREM
BLCOVHARL202PREM</t>
  </si>
  <si>
    <t>Bedspreads</t>
  </si>
  <si>
    <t>Hot off the Press Collections - with Cavalry Edging</t>
  </si>
  <si>
    <t>Premium Print Collections -  with Cavalry Edging</t>
  </si>
  <si>
    <t>Side One:Hot off the Press Collections
Side Two: Hot off the Press Collections
 -  with Cavalry Edging</t>
  </si>
  <si>
    <t>Side One: Premium Print Collections 
Side Two: Premium Print Collections 
- with Cavalry Edging</t>
  </si>
  <si>
    <t xml:space="preserve"> $292.00 </t>
  </si>
  <si>
    <t>BLCOVHARL102MPC/PREM
BLCOVHARL202MPC/PREM</t>
  </si>
  <si>
    <t>Side One:Hot off the Press Collections
Side Two: Premium Print Collections
 -  with Cavalry Edging</t>
  </si>
  <si>
    <t>100 GSM</t>
  </si>
  <si>
    <t>200GSM</t>
  </si>
  <si>
    <t xml:space="preserve">SINGLE BED cm
212 x 248 </t>
  </si>
  <si>
    <t>KING SINGLE
227 x 263</t>
  </si>
  <si>
    <t>LONG SINGLE
212 x 263</t>
  </si>
  <si>
    <t>DOUBLE
258 x 248</t>
  </si>
  <si>
    <t>QUEEN
273 x 263</t>
  </si>
  <si>
    <t>KING
300 x 263</t>
  </si>
  <si>
    <t>cm Width x Length</t>
  </si>
  <si>
    <t>LUXURY ESCAPE COLLECTION BEDSPREADS</t>
  </si>
  <si>
    <t>LUXURY ESCAPE COLLECTION RUNNERS</t>
  </si>
  <si>
    <t>SINGLE BED cm
190 X 70</t>
  </si>
  <si>
    <t>DOUBLE
240 X 70</t>
  </si>
  <si>
    <t>QUEEN
255 X 70</t>
  </si>
  <si>
    <t>KING
280 X 70</t>
  </si>
  <si>
    <t>Minimum Order Qty 100</t>
  </si>
  <si>
    <t>12-15 weeks</t>
  </si>
  <si>
    <t>3-4 weeks</t>
  </si>
  <si>
    <t>Click here to see full range of Colours from the Nettex Boulevard Collection</t>
  </si>
  <si>
    <t>BLCHAN-S
BLCHAN-KS</t>
  </si>
  <si>
    <t>BLTHROW</t>
  </si>
  <si>
    <t>Throw to cominment the bed - one size</t>
  </si>
  <si>
    <t>Materialised Print Collection: 
Print on One Side Only</t>
  </si>
  <si>
    <t xml:space="preserve">Materialised Print Collection: 
Print on Both Sides </t>
  </si>
  <si>
    <t>Click here to see a full range of Materiaslied Print Collection Options.  
Note: Anything that is not Hot off the Press is a Premium Print Collection.</t>
  </si>
  <si>
    <t>SINGLE
140CM X 275CM</t>
  </si>
  <si>
    <t>KING SINGLE
157CM X 275CM</t>
  </si>
  <si>
    <t>BLVAELO-S
BLVAELO-KS</t>
  </si>
  <si>
    <t>Quilted Bedspread</t>
  </si>
  <si>
    <r>
      <rPr>
        <b/>
        <sz val="14"/>
        <rFont val="Arial"/>
        <family val="2"/>
        <scheme val="minor"/>
      </rPr>
      <t>Quilted Channel Longtop - Vaelo</t>
    </r>
    <r>
      <rPr>
        <sz val="14"/>
        <rFont val="Arial"/>
        <family val="2"/>
        <scheme val="minor"/>
      </rPr>
      <t xml:space="preserve">
'For the perfect combination of funcionality and elegance, these custom channel quilted bedspreads have been designed especially for aged care. 
Infection Control - Reduces the spread of bacteria, protecting residents and staff.  
Tested under ISO 20742;2021 (E): The globaly recocgnised standard for antibacterial activity on textiles
30cm drop each side</t>
    </r>
  </si>
  <si>
    <r>
      <rPr>
        <b/>
        <sz val="14"/>
        <rFont val="Arial"/>
        <family val="2"/>
        <scheme val="minor"/>
      </rPr>
      <t xml:space="preserve">Quilted Channel Longtop - Nettex Boulevard
</t>
    </r>
    <r>
      <rPr>
        <sz val="14"/>
        <rFont val="Arial"/>
        <family val="2"/>
        <scheme val="minor"/>
      </rPr>
      <t>For the perfect combination of funcionality and elegance, these custom channel quilted bedspreads have been designed especially for aged care. 
'Choose from a stunning range of plain and neutral colours, which have been used in facilities all across Australia. 
30cm drop each side</t>
    </r>
  </si>
  <si>
    <r>
      <rPr>
        <b/>
        <sz val="14"/>
        <rFont val="Arial"/>
        <family val="2"/>
        <scheme val="minor"/>
      </rPr>
      <t xml:space="preserve">Quilted Channel Longtop - Materiallised Hot off the Press 
</t>
    </r>
    <r>
      <rPr>
        <sz val="14"/>
        <rFont val="Arial"/>
        <family val="2"/>
        <scheme val="minor"/>
      </rPr>
      <t>For the perfect combination of funcionality and elegance, these custom channel quilted bedspreads have been designed especially for aged care. 
Using Materialsed HOTP fabric printed on Cavalry Base Clot
30cm drop each side</t>
    </r>
  </si>
  <si>
    <t>Fleece Blanket</t>
  </si>
  <si>
    <t>Healthcare Fibretec FR Blanket</t>
  </si>
  <si>
    <t>Waterproof Pillow</t>
  </si>
  <si>
    <t>SINGLE
150CM X 220CM</t>
  </si>
  <si>
    <t>KING SINGLE
165CM X 220CM</t>
  </si>
  <si>
    <t>Donna Covers
No press Studs, no envelope end</t>
  </si>
  <si>
    <t>DOONAHARL102MPC
DOONAHARL202MPC</t>
  </si>
  <si>
    <t>DOONAHARL102MPC/PREM
DOONAHARL202MPC/PREM</t>
  </si>
  <si>
    <t>DOONAHARL102PREM
DOONAHARL202PREM</t>
  </si>
  <si>
    <t>Side One:Hot off the Press Collections
Side Two: Hot off the Press Collections</t>
  </si>
  <si>
    <t>Side One:Hot off the Press Collections
Side Two: Premium Print Collections</t>
  </si>
  <si>
    <t xml:space="preserve">Side One: Premium Print Collections 
Side Two: Premium Print Collections </t>
  </si>
  <si>
    <t>White
 50% Cotton 50% Polyester
150gsm</t>
  </si>
  <si>
    <t>Launder Prior To 1st Use
Hot Wash (Max 80c)
Do Not Chlorine Bleach
Warm Rinse Well
Medium Hot Iron (Max 180c)
Do Not Dry Clean</t>
  </si>
  <si>
    <t>White, Latte, Blue
100% Polyester Fire Retardant</t>
  </si>
  <si>
    <t>Warm Gentle Machine Wash
Warm Rinse
Gentle Spin
Warm Tumble Dry
Cool Iron If Required
Do Not Bleach
Do Not Dry Clean</t>
  </si>
  <si>
    <t>Column1</t>
  </si>
  <si>
    <t>Camel, Charcoal, Latte 
100% Polyester
360gsm
Anti-Pul Finish Both Sides</t>
  </si>
  <si>
    <t>Warm Gentle Machine Wash
Wash Separately Before Use
Warm Tumble Dry
Cool Iron If Required
Do Not Soak
Do Not Bleach
Do Not Dry Clean</t>
  </si>
  <si>
    <t>Pillow Case Actil Superwash 
50 x 75</t>
  </si>
  <si>
    <t>Fitted Sheet Actil Superwash
107 x 200 x 25 
King Single</t>
  </si>
  <si>
    <t>Fitted Sheet Actil Superwash
91 x 190 x 38
Single</t>
  </si>
  <si>
    <t>Blankets</t>
  </si>
  <si>
    <t>Check Stock</t>
  </si>
  <si>
    <t>Polyurethane Covver
730 Grames per piece</t>
  </si>
  <si>
    <t>Do Not Machine Wash
Wipe Clean With Mild Detergent
Avoid Solvents or
Strong Anti Septic Solutions
Do Not Bleach, Soak or Wring
Towel Dry Or Allow To Air Dry
In A Warm Ventilated Area
Do Not Iron
Do Not Dry Clean</t>
  </si>
  <si>
    <t>Scatter Cushion 
45cm x 45 cm</t>
  </si>
  <si>
    <t>Printed on Span (2900 wide)</t>
  </si>
  <si>
    <t>Printed on Palermo (135cm wide)</t>
  </si>
  <si>
    <r>
      <rPr>
        <b/>
        <sz val="14"/>
        <rFont val="Arial Nova"/>
        <family val="2"/>
      </rPr>
      <t xml:space="preserve">Hot off the Press Collections </t>
    </r>
    <r>
      <rPr>
        <sz val="14"/>
        <rFont val="Arial Nova"/>
        <family val="2"/>
      </rPr>
      <t xml:space="preserve">
(pricing is based on purchases in qty's of 6 for Span and 3 for Palermo to maximise fabric - ordering outside of these qty's may increase the price.)</t>
    </r>
  </si>
  <si>
    <r>
      <rPr>
        <b/>
        <sz val="14"/>
        <rFont val="Arial Nova"/>
        <family val="2"/>
      </rPr>
      <t xml:space="preserve">Premium Print Collections </t>
    </r>
    <r>
      <rPr>
        <sz val="14"/>
        <rFont val="Arial Nova"/>
        <family val="2"/>
      </rPr>
      <t xml:space="preserve">
(pricing is based on purchases in qty's of 6 for Span and 3 for Palermo to maximise fabric - ordering outside of these qty's may increase the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</si>
</sst>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164" formatCode="_(&quot;$&quot;* #,##0.00_);_(&quot;$&quot;* \(#,##0.00\);_(&quot;$&quot;* &quot;-&quot;??_);_(@_)"/>
    <numFmt numFmtId="165" formatCode="[&lt;=9999999]###\-####;\(###\)\ ###\-####"/>
    <numFmt numFmtId="166" formatCode="_-&quot;$&quot;* #,##0_-;\-&quot;$&quot;* #,##0_-;_-&quot;$&quot;* &quot;-&quot;??_-;_-@_-"/>
    <numFmt numFmtId="167" formatCode="&quot;$&quot;#,##0.00"/>
  </numFmts>
  <fonts count="29" x14ac:knownFonts="1">
    <font>
      <sz val="11"/>
      <name val="Arial"/>
      <family val="2"/>
      <scheme val="minor"/>
    </font>
    <font>
      <sz val="11"/>
      <color theme="1"/>
      <name val="Arial"/>
      <family val="2"/>
      <scheme val="minor"/>
    </font>
    <font>
      <sz val="28"/>
      <color theme="1" tint="0.499984740745262"/>
      <name val="Arial"/>
      <family val="2"/>
      <scheme val="major"/>
    </font>
    <font>
      <sz val="11"/>
      <name val="Arial"/>
      <family val="2"/>
      <scheme val="minor"/>
    </font>
    <font>
      <b/>
      <sz val="18"/>
      <color theme="1" tint="0.24994659260841701"/>
      <name val="Arial"/>
      <family val="2"/>
      <scheme val="minor"/>
    </font>
    <font>
      <b/>
      <sz val="11"/>
      <name val="Arial"/>
      <family val="2"/>
      <scheme val="minor"/>
    </font>
    <font>
      <i/>
      <sz val="11"/>
      <name val="Arial"/>
      <family val="2"/>
      <scheme val="minor"/>
    </font>
    <font>
      <sz val="10"/>
      <name val="Arial"/>
      <family val="2"/>
    </font>
    <font>
      <b/>
      <sz val="14"/>
      <color theme="1" tint="0.24994659260841701"/>
      <name val="Arial"/>
      <family val="2"/>
      <scheme val="minor"/>
    </font>
    <font>
      <sz val="10"/>
      <name val="Arial"/>
      <family val="2"/>
      <scheme val="minor"/>
    </font>
    <font>
      <sz val="9"/>
      <name val="Arial"/>
      <family val="2"/>
      <scheme val="minor"/>
    </font>
    <font>
      <i/>
      <sz val="11"/>
      <color theme="6" tint="-0.249977111117893"/>
      <name val="Arial Nova"/>
      <family val="2"/>
    </font>
    <font>
      <i/>
      <sz val="11"/>
      <name val="Arial Nova"/>
      <family val="2"/>
    </font>
    <font>
      <b/>
      <sz val="11"/>
      <name val="Arial Nova"/>
      <family val="2"/>
    </font>
    <font>
      <sz val="11"/>
      <name val="Arial Nova"/>
      <family val="2"/>
    </font>
    <font>
      <sz val="10"/>
      <name val="Arial Nova"/>
      <family val="2"/>
    </font>
    <font>
      <b/>
      <sz val="10"/>
      <name val="Arial Nova"/>
      <family val="2"/>
    </font>
    <font>
      <sz val="11"/>
      <color rgb="FF006100"/>
      <name val="Arial"/>
      <family val="2"/>
      <scheme val="minor"/>
    </font>
    <font>
      <sz val="11"/>
      <color rgb="FF9C0006"/>
      <name val="Arial"/>
      <family val="2"/>
      <scheme val="minor"/>
    </font>
    <font>
      <b/>
      <sz val="11"/>
      <color theme="0"/>
      <name val="Arial"/>
      <family val="2"/>
      <scheme val="minor"/>
    </font>
    <font>
      <b/>
      <sz val="11"/>
      <color theme="1"/>
      <name val="Arial"/>
      <family val="2"/>
      <scheme val="minor"/>
    </font>
    <font>
      <sz val="8"/>
      <name val="Arial"/>
      <family val="2"/>
      <scheme val="minor"/>
    </font>
    <font>
      <sz val="14"/>
      <name val="Arial Nova"/>
      <family val="2"/>
    </font>
    <font>
      <sz val="14"/>
      <name val="Arial"/>
      <family val="2"/>
      <scheme val="minor"/>
    </font>
    <font>
      <b/>
      <sz val="14"/>
      <name val="Arial Nova"/>
      <family val="2"/>
    </font>
    <font>
      <b/>
      <sz val="14"/>
      <color rgb="FFFF0000"/>
      <name val="Arial Nova"/>
      <family val="2"/>
    </font>
    <font>
      <b/>
      <sz val="14"/>
      <name val="Arial"/>
      <family val="2"/>
      <scheme val="minor"/>
    </font>
    <font>
      <i/>
      <sz val="14"/>
      <name val="Arial Nova"/>
      <family val="2"/>
    </font>
    <font>
      <b/>
      <sz val="14"/>
      <color theme="3" tint="-0.249977111117893"/>
      <name val="Arial"/>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theme="1" tint="0.249977111117893"/>
        <bgColor indexed="64"/>
      </patternFill>
    </fill>
    <fill>
      <patternFill patternType="solid">
        <fgColor rgb="FFFE5800"/>
        <bgColor indexed="64"/>
      </patternFill>
    </fill>
    <fill>
      <patternFill patternType="solid">
        <fgColor rgb="FFFFFF00"/>
        <bgColor indexed="64"/>
      </patternFill>
    </fill>
    <fill>
      <patternFill patternType="solid">
        <fgColor rgb="FFFFC000"/>
        <bgColor indexed="64"/>
      </patternFill>
    </fill>
    <fill>
      <patternFill patternType="solid">
        <fgColor rgb="FFFFFF99"/>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34998626667073579"/>
      </left>
      <right style="thin">
        <color theme="0" tint="-0.34998626667073579"/>
      </right>
      <top style="medium">
        <color indexed="64"/>
      </top>
      <bottom style="thin">
        <color indexed="64"/>
      </bottom>
      <diagonal/>
    </border>
  </borders>
  <cellStyleXfs count="27">
    <xf numFmtId="0" fontId="0" fillId="0" borderId="0">
      <alignment horizontal="left" vertical="center" wrapText="1"/>
    </xf>
    <xf numFmtId="3" fontId="3" fillId="0" borderId="0" applyFont="0" applyFill="0" applyBorder="0">
      <alignment horizontal="center" vertical="center"/>
    </xf>
    <xf numFmtId="164" fontId="7" fillId="0" borderId="0" applyFont="0" applyFill="0" applyBorder="0" applyProtection="0">
      <alignment horizontal="right" vertical="center"/>
    </xf>
    <xf numFmtId="10" fontId="7" fillId="0" borderId="0" applyFont="0" applyFill="0" applyBorder="0" applyProtection="0">
      <alignment horizontal="right" vertical="center"/>
    </xf>
    <xf numFmtId="0" fontId="2" fillId="0" borderId="0">
      <alignment horizontal="right"/>
    </xf>
    <xf numFmtId="0" fontId="4" fillId="0" borderId="0"/>
    <xf numFmtId="0" fontId="6" fillId="0" borderId="0">
      <alignment horizontal="right"/>
    </xf>
    <xf numFmtId="0" fontId="5" fillId="0" borderId="0">
      <alignment vertical="top"/>
    </xf>
    <xf numFmtId="0" fontId="5" fillId="0" borderId="0">
      <alignment horizontal="right" vertical="center"/>
    </xf>
    <xf numFmtId="0" fontId="3" fillId="0" borderId="1">
      <alignment horizontal="center" vertical="center" wrapText="1"/>
    </xf>
    <xf numFmtId="0" fontId="5" fillId="0" borderId="0">
      <alignment horizontal="center" wrapText="1"/>
    </xf>
    <xf numFmtId="0" fontId="6" fillId="0" borderId="0">
      <alignment horizontal="left" vertical="top" wrapText="1"/>
    </xf>
    <xf numFmtId="0" fontId="3" fillId="0" borderId="0">
      <alignment horizontal="right" vertical="center" indent="1"/>
    </xf>
    <xf numFmtId="165" fontId="3" fillId="0" borderId="0" applyFont="0" applyFill="0" applyBorder="0">
      <alignment horizontal="left" vertical="top"/>
    </xf>
    <xf numFmtId="0" fontId="5" fillId="0" borderId="0">
      <alignment horizontal="right"/>
    </xf>
    <xf numFmtId="0" fontId="3" fillId="2" borderId="1">
      <alignment horizontal="center" vertical="center"/>
    </xf>
    <xf numFmtId="49" fontId="3" fillId="0" borderId="0" applyFont="0" applyFill="0" applyBorder="0">
      <alignment horizontal="center" vertical="center" wrapText="1"/>
    </xf>
    <xf numFmtId="0" fontId="3" fillId="0" borderId="2" applyNumberFormat="0" applyFont="0" applyFill="0" applyAlignment="0">
      <alignment horizontal="left" vertical="center" wrapText="1"/>
    </xf>
    <xf numFmtId="14" fontId="3" fillId="0" borderId="0" applyFont="0" applyFill="0" applyBorder="0">
      <alignment horizontal="center" vertical="center"/>
    </xf>
    <xf numFmtId="0" fontId="3" fillId="0" borderId="0">
      <alignment horizontal="left" vertical="center" wrapText="1"/>
    </xf>
    <xf numFmtId="0" fontId="3" fillId="0" borderId="0">
      <alignment horizontal="left" vertical="center" wrapText="1"/>
    </xf>
    <xf numFmtId="14" fontId="3" fillId="0" borderId="0">
      <alignment horizontal="left"/>
    </xf>
    <xf numFmtId="0" fontId="3" fillId="0" borderId="0" applyNumberFormat="0" applyFont="0" applyFill="0" applyBorder="0">
      <alignment horizontal="left" wrapText="1"/>
    </xf>
    <xf numFmtId="0" fontId="17" fillId="4" borderId="0" applyNumberFormat="0" applyBorder="0" applyAlignment="0" applyProtection="0"/>
    <xf numFmtId="0" fontId="18" fillId="5" borderId="0" applyNumberFormat="0" applyBorder="0" applyAlignment="0" applyProtection="0"/>
    <xf numFmtId="0" fontId="1" fillId="0" borderId="0"/>
    <xf numFmtId="44" fontId="1" fillId="0" borderId="0" applyFont="0" applyFill="0" applyBorder="0" applyAlignment="0" applyProtection="0"/>
  </cellStyleXfs>
  <cellXfs count="142">
    <xf numFmtId="0" fontId="0" fillId="0" borderId="0" xfId="0">
      <alignment horizontal="left" vertical="center" wrapText="1"/>
    </xf>
    <xf numFmtId="0" fontId="6" fillId="0" borderId="0" xfId="11">
      <alignment horizontal="left" vertical="top" wrapText="1"/>
    </xf>
    <xf numFmtId="0" fontId="8" fillId="0" borderId="0" xfId="5" applyFont="1"/>
    <xf numFmtId="0" fontId="9" fillId="0" borderId="0" xfId="0" applyFont="1">
      <alignment horizontal="left" vertical="center" wrapText="1"/>
    </xf>
    <xf numFmtId="0" fontId="12" fillId="0" borderId="0" xfId="11" applyFont="1">
      <alignment horizontal="left" vertical="top" wrapText="1"/>
    </xf>
    <xf numFmtId="0" fontId="14" fillId="0" borderId="0" xfId="0" applyFont="1">
      <alignment horizontal="left" vertical="center" wrapText="1"/>
    </xf>
    <xf numFmtId="0" fontId="14" fillId="0" borderId="0" xfId="22" applyFont="1">
      <alignment horizontal="left" wrapText="1"/>
    </xf>
    <xf numFmtId="0" fontId="15" fillId="0" borderId="1" xfId="9" applyFont="1">
      <alignment horizontal="center" vertical="center" wrapText="1"/>
    </xf>
    <xf numFmtId="0" fontId="15" fillId="0" borderId="0" xfId="0" applyFont="1">
      <alignment horizontal="left" vertical="center" wrapText="1"/>
    </xf>
    <xf numFmtId="0" fontId="13" fillId="0" borderId="0" xfId="7" applyFont="1" applyAlignment="1"/>
    <xf numFmtId="165" fontId="14" fillId="0" borderId="0" xfId="13" applyFont="1">
      <alignment horizontal="left" vertical="top"/>
    </xf>
    <xf numFmtId="0" fontId="14" fillId="0" borderId="0" xfId="22" applyFont="1" applyAlignment="1">
      <alignment wrapText="1"/>
    </xf>
    <xf numFmtId="0" fontId="14" fillId="0" borderId="0" xfId="0" applyFont="1" applyAlignment="1">
      <alignment vertical="center" wrapText="1"/>
    </xf>
    <xf numFmtId="0" fontId="11" fillId="0" borderId="0" xfId="11" applyFont="1" applyAlignment="1">
      <alignment vertical="top" wrapText="1"/>
    </xf>
    <xf numFmtId="0" fontId="12" fillId="0" borderId="0" xfId="11" applyFont="1" applyAlignment="1">
      <alignment vertical="top" wrapText="1"/>
    </xf>
    <xf numFmtId="0" fontId="8" fillId="0" borderId="0" xfId="5" applyFont="1" applyAlignment="1">
      <alignment wrapText="1"/>
    </xf>
    <xf numFmtId="0" fontId="12" fillId="0" borderId="0" xfId="22" applyFont="1" applyAlignment="1">
      <alignment horizontal="right" wrapText="1"/>
    </xf>
    <xf numFmtId="0" fontId="5" fillId="0" borderId="0" xfId="7" applyAlignment="1">
      <alignment vertical="top" wrapText="1"/>
    </xf>
    <xf numFmtId="0" fontId="0" fillId="0" borderId="0" xfId="0" applyAlignment="1">
      <alignment vertical="top" wrapText="1"/>
    </xf>
    <xf numFmtId="165" fontId="14" fillId="0" borderId="0" xfId="13" applyFont="1" applyAlignment="1">
      <alignment horizontal="left" vertical="top" wrapText="1"/>
    </xf>
    <xf numFmtId="0" fontId="10" fillId="3" borderId="4" xfId="0" applyFont="1" applyFill="1" applyBorder="1" applyAlignment="1">
      <alignment horizontal="center" vertical="center" wrapText="1"/>
    </xf>
    <xf numFmtId="165" fontId="14" fillId="0" borderId="0" xfId="13" applyFont="1" applyAlignment="1">
      <alignment vertical="top" wrapText="1"/>
    </xf>
    <xf numFmtId="165" fontId="14" fillId="0" borderId="0" xfId="13" applyFont="1" applyAlignment="1">
      <alignment vertical="top"/>
    </xf>
    <xf numFmtId="0" fontId="16" fillId="2" borderId="1" xfId="15" applyFont="1">
      <alignment horizontal="center" vertical="center"/>
    </xf>
    <xf numFmtId="0" fontId="14" fillId="2" borderId="0" xfId="15" applyFont="1" applyBorder="1" applyAlignment="1">
      <alignment horizontal="left" vertical="center" wrapText="1"/>
    </xf>
    <xf numFmtId="0" fontId="16" fillId="0" borderId="0" xfId="7" applyFont="1" applyAlignment="1">
      <alignment vertical="center"/>
    </xf>
    <xf numFmtId="14" fontId="14" fillId="0" borderId="0" xfId="21" applyFont="1" applyAlignment="1">
      <alignment horizontal="left" vertical="center"/>
    </xf>
    <xf numFmtId="0" fontId="14" fillId="0" borderId="0" xfId="11" applyFont="1" applyAlignment="1">
      <alignment vertical="center"/>
    </xf>
    <xf numFmtId="0" fontId="13" fillId="0" borderId="0" xfId="7" applyFont="1" applyAlignment="1">
      <alignment horizontal="right" vertical="center"/>
    </xf>
    <xf numFmtId="0" fontId="14" fillId="0" borderId="0" xfId="22" applyFont="1" applyAlignment="1">
      <alignment vertical="center" wrapText="1"/>
    </xf>
    <xf numFmtId="0" fontId="13" fillId="0" borderId="0" xfId="11" applyFont="1" applyAlignment="1">
      <alignment horizontal="right" vertical="center" wrapText="1"/>
    </xf>
    <xf numFmtId="0" fontId="1" fillId="0" borderId="0" xfId="25"/>
    <xf numFmtId="0" fontId="1" fillId="0" borderId="0" xfId="25" applyAlignment="1">
      <alignment horizontal="left"/>
    </xf>
    <xf numFmtId="0" fontId="3" fillId="0" borderId="0" xfId="25" applyFont="1" applyAlignment="1">
      <alignment horizontal="center" vertical="center"/>
    </xf>
    <xf numFmtId="0" fontId="3" fillId="0" borderId="0" xfId="25" applyFont="1" applyAlignment="1">
      <alignment horizontal="left"/>
    </xf>
    <xf numFmtId="0" fontId="19" fillId="7" borderId="11" xfId="25" applyFont="1" applyFill="1" applyBorder="1" applyAlignment="1">
      <alignment horizontal="center" vertical="center" wrapText="1"/>
    </xf>
    <xf numFmtId="0" fontId="19" fillId="7" borderId="11" xfId="25" applyFont="1" applyFill="1" applyBorder="1" applyAlignment="1">
      <alignment horizontal="left" vertical="center" wrapText="1"/>
    </xf>
    <xf numFmtId="44" fontId="19" fillId="7" borderId="3" xfId="26" applyFont="1" applyFill="1" applyBorder="1" applyAlignment="1">
      <alignment horizontal="center" vertical="center" wrapText="1"/>
    </xf>
    <xf numFmtId="0" fontId="1" fillId="0" borderId="0" xfId="25" applyAlignment="1">
      <alignment wrapText="1"/>
    </xf>
    <xf numFmtId="0" fontId="3" fillId="0" borderId="11" xfId="23" applyFont="1" applyFill="1" applyBorder="1" applyAlignment="1">
      <alignment horizontal="left" vertical="center" wrapText="1"/>
    </xf>
    <xf numFmtId="44" fontId="0" fillId="0" borderId="3" xfId="26" applyFont="1" applyBorder="1"/>
    <xf numFmtId="0" fontId="3" fillId="0" borderId="13" xfId="23" applyFont="1" applyFill="1" applyBorder="1" applyAlignment="1">
      <alignment horizontal="right" vertical="center"/>
    </xf>
    <xf numFmtId="0" fontId="3" fillId="0" borderId="14" xfId="23" applyFont="1" applyFill="1" applyBorder="1" applyAlignment="1">
      <alignment horizontal="right" vertical="center"/>
    </xf>
    <xf numFmtId="0" fontId="3" fillId="0" borderId="0" xfId="24" applyFont="1" applyFill="1" applyBorder="1" applyAlignment="1">
      <alignment horizontal="right" vertical="center"/>
    </xf>
    <xf numFmtId="0" fontId="3" fillId="0" borderId="0" xfId="23" applyFont="1" applyFill="1" applyBorder="1" applyAlignment="1">
      <alignment horizontal="left" vertical="center" wrapText="1"/>
    </xf>
    <xf numFmtId="0" fontId="3" fillId="3" borderId="11" xfId="23" applyFont="1" applyFill="1" applyBorder="1" applyAlignment="1">
      <alignment horizontal="left" vertical="center" wrapText="1"/>
    </xf>
    <xf numFmtId="44" fontId="0" fillId="3" borderId="3" xfId="26" applyFont="1" applyFill="1" applyBorder="1"/>
    <xf numFmtId="0" fontId="1" fillId="3" borderId="0" xfId="25" applyFill="1"/>
    <xf numFmtId="0" fontId="3" fillId="3" borderId="0" xfId="23" applyFont="1" applyFill="1" applyBorder="1" applyAlignment="1">
      <alignment horizontal="center" vertical="center"/>
    </xf>
    <xf numFmtId="0" fontId="3" fillId="3" borderId="0" xfId="23" applyFont="1" applyFill="1" applyBorder="1" applyAlignment="1">
      <alignment horizontal="left" vertical="center" wrapText="1"/>
    </xf>
    <xf numFmtId="0" fontId="3" fillId="0" borderId="0" xfId="23" applyFont="1" applyFill="1" applyBorder="1" applyAlignment="1">
      <alignment horizontal="center" vertical="center"/>
    </xf>
    <xf numFmtId="0" fontId="20" fillId="0" borderId="13" xfId="25" applyFont="1" applyBorder="1"/>
    <xf numFmtId="0" fontId="20" fillId="0" borderId="14" xfId="25" applyFont="1" applyBorder="1"/>
    <xf numFmtId="0" fontId="20" fillId="0" borderId="12" xfId="25" applyFont="1" applyBorder="1"/>
    <xf numFmtId="0" fontId="19" fillId="6" borderId="3" xfId="25" applyFont="1" applyFill="1" applyBorder="1"/>
    <xf numFmtId="0" fontId="3" fillId="0" borderId="15" xfId="23" applyFont="1" applyFill="1" applyBorder="1" applyAlignment="1">
      <alignment horizontal="left" vertical="center" wrapText="1"/>
    </xf>
    <xf numFmtId="166" fontId="20" fillId="3" borderId="3" xfId="26" applyNumberFormat="1" applyFont="1" applyFill="1" applyBorder="1"/>
    <xf numFmtId="0" fontId="3" fillId="0" borderId="5" xfId="23" applyFont="1" applyFill="1" applyBorder="1" applyAlignment="1">
      <alignment horizontal="left" vertical="center" wrapText="1"/>
    </xf>
    <xf numFmtId="0" fontId="1" fillId="0" borderId="12" xfId="25" applyBorder="1" applyAlignment="1">
      <alignment horizontal="left"/>
    </xf>
    <xf numFmtId="166" fontId="19" fillId="6" borderId="0" xfId="25" applyNumberFormat="1" applyFont="1" applyFill="1"/>
    <xf numFmtId="0" fontId="1" fillId="0" borderId="15" xfId="25" applyBorder="1" applyAlignment="1">
      <alignment horizontal="left"/>
    </xf>
    <xf numFmtId="166" fontId="1" fillId="0" borderId="15" xfId="25" applyNumberFormat="1" applyBorder="1"/>
    <xf numFmtId="166" fontId="20" fillId="8" borderId="3" xfId="26" applyNumberFormat="1" applyFont="1" applyFill="1" applyBorder="1"/>
    <xf numFmtId="0" fontId="3" fillId="0" borderId="15" xfId="25" applyFont="1" applyBorder="1" applyAlignment="1">
      <alignment horizontal="left"/>
    </xf>
    <xf numFmtId="0" fontId="3" fillId="0" borderId="5" xfId="25" applyFont="1" applyBorder="1" applyAlignment="1">
      <alignment horizontal="left"/>
    </xf>
    <xf numFmtId="0" fontId="20" fillId="0" borderId="15" xfId="25" applyFont="1" applyBorder="1"/>
    <xf numFmtId="166" fontId="20" fillId="3" borderId="3" xfId="26" applyNumberFormat="1" applyFont="1" applyFill="1" applyBorder="1" applyAlignment="1">
      <alignment horizontal="center"/>
    </xf>
    <xf numFmtId="0" fontId="10" fillId="3" borderId="0" xfId="0" applyFont="1" applyFill="1" applyAlignment="1">
      <alignment horizontal="center" vertical="center" wrapText="1"/>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18" xfId="0" applyFont="1" applyFill="1" applyBorder="1" applyAlignment="1">
      <alignment horizontal="center" vertical="center"/>
    </xf>
    <xf numFmtId="0" fontId="23" fillId="0" borderId="0" xfId="0" applyFont="1">
      <alignment horizontal="left" vertical="center" wrapText="1"/>
    </xf>
    <xf numFmtId="3" fontId="22" fillId="9" borderId="19" xfId="1" applyFont="1" applyFill="1" applyBorder="1">
      <alignment horizontal="center" vertical="center"/>
    </xf>
    <xf numFmtId="0" fontId="24" fillId="9" borderId="20" xfId="0" applyFont="1" applyFill="1" applyBorder="1" applyAlignment="1">
      <alignment horizontal="center" vertical="center" wrapText="1"/>
    </xf>
    <xf numFmtId="0" fontId="24" fillId="9" borderId="20" xfId="0" applyFont="1" applyFill="1" applyBorder="1">
      <alignment horizontal="left" vertical="center" wrapText="1"/>
    </xf>
    <xf numFmtId="164" fontId="24" fillId="9" borderId="20" xfId="2" applyFont="1" applyFill="1" applyBorder="1" applyAlignment="1">
      <alignment horizontal="right" vertical="center" wrapText="1"/>
    </xf>
    <xf numFmtId="3" fontId="22" fillId="3" borderId="8" xfId="1" applyFont="1" applyFill="1" applyBorder="1" applyAlignment="1">
      <alignment horizontal="center" vertical="center" wrapText="1"/>
    </xf>
    <xf numFmtId="0" fontId="22" fillId="3" borderId="3" xfId="0" quotePrefix="1" applyFont="1" applyFill="1" applyBorder="1">
      <alignment horizontal="left" vertical="center" wrapText="1"/>
    </xf>
    <xf numFmtId="164" fontId="22" fillId="3" borderId="3" xfId="2" applyFont="1" applyFill="1" applyBorder="1">
      <alignment horizontal="right" vertical="center"/>
    </xf>
    <xf numFmtId="164" fontId="22" fillId="3" borderId="13" xfId="2" applyFont="1" applyFill="1" applyBorder="1">
      <alignment horizontal="right" vertical="center"/>
    </xf>
    <xf numFmtId="0" fontId="22" fillId="3" borderId="5" xfId="0" quotePrefix="1" applyFont="1" applyFill="1" applyBorder="1">
      <alignment horizontal="left" vertical="center" wrapText="1"/>
    </xf>
    <xf numFmtId="0" fontId="22" fillId="3" borderId="3" xfId="0" applyFont="1" applyFill="1" applyBorder="1">
      <alignment horizontal="left" vertical="center" wrapText="1"/>
    </xf>
    <xf numFmtId="0" fontId="25" fillId="3" borderId="3" xfId="0" applyFont="1" applyFill="1" applyBorder="1">
      <alignment horizontal="left" vertical="center" wrapText="1"/>
    </xf>
    <xf numFmtId="3" fontId="22" fillId="3" borderId="8" xfId="0" applyNumberFormat="1" applyFont="1" applyFill="1" applyBorder="1" applyAlignment="1">
      <alignment horizontal="center" vertical="center" wrapText="1"/>
    </xf>
    <xf numFmtId="167" fontId="22" fillId="3" borderId="3" xfId="0" applyNumberFormat="1" applyFont="1" applyFill="1" applyBorder="1" applyAlignment="1">
      <alignment horizontal="right" vertical="center"/>
    </xf>
    <xf numFmtId="164" fontId="22" fillId="3" borderId="3" xfId="0" applyNumberFormat="1" applyFont="1" applyFill="1" applyBorder="1" applyAlignment="1">
      <alignment horizontal="right" vertical="center"/>
    </xf>
    <xf numFmtId="0" fontId="22" fillId="0" borderId="0" xfId="0" applyFont="1">
      <alignment horizontal="left" vertical="center" wrapText="1"/>
    </xf>
    <xf numFmtId="0" fontId="26" fillId="0" borderId="0" xfId="10" applyFont="1">
      <alignment horizontal="center" wrapText="1"/>
    </xf>
    <xf numFmtId="3" fontId="22" fillId="3" borderId="3" xfId="1" applyFont="1" applyFill="1" applyBorder="1" applyAlignment="1">
      <alignment horizontal="center" vertical="center" wrapText="1"/>
    </xf>
    <xf numFmtId="3" fontId="22" fillId="2" borderId="19" xfId="1" applyFont="1" applyFill="1" applyBorder="1">
      <alignment horizontal="center" vertical="center"/>
    </xf>
    <xf numFmtId="0" fontId="24" fillId="2" borderId="20" xfId="0" applyFont="1" applyFill="1" applyBorder="1" applyAlignment="1">
      <alignment horizontal="center" vertical="center" wrapText="1"/>
    </xf>
    <xf numFmtId="0" fontId="24" fillId="2" borderId="20" xfId="0" applyFont="1" applyFill="1" applyBorder="1">
      <alignment horizontal="left" vertical="center" wrapText="1"/>
    </xf>
    <xf numFmtId="164" fontId="24" fillId="2" borderId="20" xfId="2" applyFont="1" applyFill="1" applyBorder="1" applyAlignment="1">
      <alignment horizontal="right" vertical="center" wrapText="1"/>
    </xf>
    <xf numFmtId="3" fontId="22" fillId="3" borderId="22" xfId="1" applyFont="1" applyFill="1" applyBorder="1" applyAlignment="1">
      <alignment horizontal="center" vertical="center" wrapText="1"/>
    </xf>
    <xf numFmtId="0" fontId="22" fillId="3" borderId="22" xfId="0" quotePrefix="1" applyFont="1" applyFill="1" applyBorder="1">
      <alignment horizontal="left" vertical="center" wrapText="1"/>
    </xf>
    <xf numFmtId="165" fontId="22" fillId="0" borderId="0" xfId="13" applyFont="1" applyAlignment="1">
      <alignment vertical="top"/>
    </xf>
    <xf numFmtId="0" fontId="27" fillId="0" borderId="0" xfId="11" applyFont="1" applyAlignment="1">
      <alignment vertical="top" wrapText="1"/>
    </xf>
    <xf numFmtId="0" fontId="24" fillId="0" borderId="0" xfId="11" applyFont="1" applyAlignment="1">
      <alignment horizontal="right" vertical="center" wrapText="1"/>
    </xf>
    <xf numFmtId="0" fontId="22" fillId="0" borderId="0" xfId="11" applyFont="1" applyAlignment="1">
      <alignment vertical="center"/>
    </xf>
    <xf numFmtId="0" fontId="27" fillId="0" borderId="0" xfId="11" applyFont="1">
      <alignment horizontal="left" vertical="top" wrapText="1"/>
    </xf>
    <xf numFmtId="165" fontId="22" fillId="0" borderId="0" xfId="13" applyFont="1">
      <alignment horizontal="left" vertical="top"/>
    </xf>
    <xf numFmtId="0" fontId="22" fillId="0" borderId="0" xfId="0" applyFont="1" applyAlignment="1">
      <alignment vertical="center" wrapText="1"/>
    </xf>
    <xf numFmtId="0" fontId="24" fillId="0" borderId="0" xfId="7" applyFont="1" applyAlignment="1">
      <alignment horizontal="right" vertical="center"/>
    </xf>
    <xf numFmtId="14" fontId="22" fillId="0" borderId="0" xfId="21" applyFont="1" applyAlignment="1">
      <alignment horizontal="left" vertical="center"/>
    </xf>
    <xf numFmtId="165" fontId="22" fillId="0" borderId="0" xfId="13" applyFont="1" applyAlignment="1">
      <alignment vertical="top" wrapText="1"/>
    </xf>
    <xf numFmtId="0" fontId="22" fillId="0" borderId="0" xfId="22" applyFont="1" applyAlignment="1">
      <alignment vertical="center" wrapText="1"/>
    </xf>
    <xf numFmtId="165" fontId="22" fillId="0" borderId="0" xfId="13" applyFont="1" applyAlignment="1">
      <alignment horizontal="left" vertical="top" wrapText="1"/>
    </xf>
    <xf numFmtId="0" fontId="24" fillId="0" borderId="0" xfId="7" applyFont="1" applyAlignment="1"/>
    <xf numFmtId="0" fontId="22" fillId="0" borderId="0" xfId="22" applyFont="1" applyAlignment="1">
      <alignment wrapText="1"/>
    </xf>
    <xf numFmtId="0" fontId="27" fillId="0" borderId="0" xfId="22" applyFont="1" applyAlignment="1">
      <alignment horizontal="right" wrapText="1"/>
    </xf>
    <xf numFmtId="0" fontId="22" fillId="0" borderId="0" xfId="22" applyFont="1">
      <alignment horizontal="left" wrapText="1"/>
    </xf>
    <xf numFmtId="0" fontId="24" fillId="2" borderId="1" xfId="15" applyFont="1">
      <alignment horizontal="center" vertical="center"/>
    </xf>
    <xf numFmtId="0" fontId="22" fillId="0" borderId="1" xfId="9" applyFont="1">
      <alignment horizontal="center" vertical="center" wrapText="1"/>
    </xf>
    <xf numFmtId="0" fontId="24" fillId="0" borderId="0" xfId="7" applyFont="1" applyAlignment="1">
      <alignment vertical="center"/>
    </xf>
    <xf numFmtId="0" fontId="26" fillId="10" borderId="22" xfId="19" quotePrefix="1" applyFont="1" applyFill="1" applyBorder="1">
      <alignment horizontal="left" vertical="center" wrapText="1"/>
    </xf>
    <xf numFmtId="0" fontId="23" fillId="0" borderId="3" xfId="19" quotePrefix="1" applyFont="1" applyBorder="1">
      <alignment horizontal="left" vertical="center" wrapText="1"/>
    </xf>
    <xf numFmtId="3" fontId="22" fillId="3" borderId="8" xfId="1" applyFont="1" applyFill="1" applyBorder="1">
      <alignment horizontal="center" vertical="center"/>
    </xf>
    <xf numFmtId="0" fontId="22" fillId="3" borderId="3" xfId="0" applyFont="1" applyFill="1" applyBorder="1" applyAlignment="1">
      <alignment horizontal="left" vertical="top" wrapText="1"/>
    </xf>
    <xf numFmtId="164" fontId="24" fillId="2" borderId="23" xfId="2" applyFont="1" applyFill="1" applyBorder="1" applyAlignment="1">
      <alignment horizontal="right" vertical="center" wrapText="1"/>
    </xf>
    <xf numFmtId="0" fontId="22" fillId="3" borderId="12" xfId="0" quotePrefix="1" applyFont="1" applyFill="1" applyBorder="1">
      <alignment horizontal="left" vertical="center" wrapText="1"/>
    </xf>
    <xf numFmtId="0" fontId="22" fillId="3" borderId="15" xfId="0" quotePrefix="1" applyFont="1" applyFill="1" applyBorder="1">
      <alignment horizontal="left" vertical="center" wrapText="1"/>
    </xf>
    <xf numFmtId="0" fontId="25" fillId="3" borderId="5" xfId="0" applyFont="1" applyFill="1" applyBorder="1">
      <alignment horizontal="left" vertical="center" wrapText="1"/>
    </xf>
    <xf numFmtId="0" fontId="22" fillId="3" borderId="5" xfId="0" applyFont="1" applyFill="1" applyBorder="1" applyAlignment="1">
      <alignment horizontal="left" vertical="top" wrapText="1"/>
    </xf>
    <xf numFmtId="0" fontId="28" fillId="10" borderId="0" xfId="19" applyFont="1" applyFill="1">
      <alignment horizontal="left" vertical="center" wrapText="1"/>
    </xf>
    <xf numFmtId="166" fontId="20" fillId="0" borderId="16" xfId="25" applyNumberFormat="1" applyFont="1" applyBorder="1" applyAlignment="1">
      <alignment horizontal="center" vertical="center"/>
    </xf>
    <xf numFmtId="166" fontId="20" fillId="0" borderId="17" xfId="25" applyNumberFormat="1" applyFont="1" applyBorder="1" applyAlignment="1">
      <alignment horizontal="center" vertical="center"/>
    </xf>
    <xf numFmtId="0" fontId="19" fillId="6" borderId="0" xfId="25" applyFont="1" applyFill="1" applyAlignment="1">
      <alignment horizontal="center"/>
    </xf>
    <xf numFmtId="166" fontId="20" fillId="0" borderId="13" xfId="25" applyNumberFormat="1" applyFont="1" applyBorder="1" applyAlignment="1">
      <alignment horizontal="center"/>
    </xf>
    <xf numFmtId="166" fontId="20" fillId="0" borderId="11" xfId="25" applyNumberFormat="1" applyFont="1" applyBorder="1" applyAlignment="1">
      <alignment horizontal="center"/>
    </xf>
    <xf numFmtId="166" fontId="20" fillId="0" borderId="3" xfId="25" applyNumberFormat="1" applyFont="1" applyBorder="1" applyAlignment="1">
      <alignment horizontal="center" vertical="center"/>
    </xf>
    <xf numFmtId="0" fontId="3" fillId="3" borderId="13" xfId="23" applyFont="1" applyFill="1" applyBorder="1" applyAlignment="1">
      <alignment horizontal="right" vertical="center"/>
    </xf>
    <xf numFmtId="0" fontId="3" fillId="3" borderId="14" xfId="23" applyFont="1" applyFill="1" applyBorder="1" applyAlignment="1">
      <alignment horizontal="right" vertical="center"/>
    </xf>
    <xf numFmtId="166" fontId="20" fillId="0" borderId="0" xfId="25" applyNumberFormat="1" applyFont="1" applyAlignment="1">
      <alignment horizontal="center" vertical="center"/>
    </xf>
    <xf numFmtId="0" fontId="3" fillId="0" borderId="13" xfId="23" applyFont="1" applyFill="1" applyBorder="1" applyAlignment="1">
      <alignment horizontal="right" vertical="center"/>
    </xf>
    <xf numFmtId="0" fontId="3" fillId="0" borderId="14" xfId="23" applyFont="1" applyFill="1" applyBorder="1" applyAlignment="1">
      <alignment horizontal="right" vertical="center"/>
    </xf>
    <xf numFmtId="0" fontId="3" fillId="0" borderId="13" xfId="24" applyFont="1" applyFill="1" applyBorder="1" applyAlignment="1">
      <alignment horizontal="right" vertical="center"/>
    </xf>
    <xf numFmtId="0" fontId="3" fillId="0" borderId="14" xfId="24" applyFont="1" applyFill="1" applyBorder="1" applyAlignment="1">
      <alignment horizontal="right" vertical="center"/>
    </xf>
    <xf numFmtId="164" fontId="22" fillId="3" borderId="13" xfId="2" applyFont="1" applyFill="1" applyBorder="1" applyAlignment="1">
      <alignment horizontal="center" vertical="center"/>
    </xf>
    <xf numFmtId="164" fontId="22" fillId="3" borderId="14" xfId="2" applyFont="1" applyFill="1" applyBorder="1" applyAlignment="1">
      <alignment horizontal="center" vertical="center"/>
    </xf>
    <xf numFmtId="0" fontId="26" fillId="9" borderId="9" xfId="0" applyFont="1" applyFill="1" applyBorder="1" applyAlignment="1">
      <alignment horizontal="center" vertical="center" wrapText="1"/>
    </xf>
    <xf numFmtId="0" fontId="26" fillId="9" borderId="10" xfId="0" applyFont="1" applyFill="1" applyBorder="1" applyAlignment="1">
      <alignment horizontal="center" vertical="center" wrapText="1"/>
    </xf>
    <xf numFmtId="0" fontId="26" fillId="9" borderId="21" xfId="0" applyFont="1" applyFill="1" applyBorder="1" applyAlignment="1">
      <alignment horizontal="center" vertical="center" wrapText="1"/>
    </xf>
  </cellXfs>
  <cellStyles count="27">
    <cellStyle name="Bad" xfId="24" builtinId="27"/>
    <cellStyle name="Comma" xfId="1" builtinId="3" customBuiltin="1"/>
    <cellStyle name="Currency" xfId="2" builtinId="4" customBuiltin="1"/>
    <cellStyle name="Currency 2" xfId="26" xr:uid="{52219E6C-7188-4390-94AB-B924FCE36936}"/>
    <cellStyle name="Custom Field" xfId="17" xr:uid="{00000000-0005-0000-0000-000002000000}"/>
    <cellStyle name="Date" xfId="21" xr:uid="{00000000-0005-0000-0000-000003000000}"/>
    <cellStyle name="Date label" xfId="14" xr:uid="{00000000-0005-0000-0000-000004000000}"/>
    <cellStyle name="Explanatory Text" xfId="11" builtinId="53" customBuiltin="1"/>
    <cellStyle name="Followed Hyperlink" xfId="20" builtinId="9" customBuiltin="1"/>
    <cellStyle name="Good" xfId="23" builtinId="26"/>
    <cellStyle name="Heading 1" xfId="5" builtinId="16" customBuiltin="1"/>
    <cellStyle name="Heading 2" xfId="6" builtinId="17" customBuiltin="1"/>
    <cellStyle name="Heading 3" xfId="7" builtinId="18" customBuiltin="1"/>
    <cellStyle name="Heading 4" xfId="8" builtinId="19" customBuiltin="1"/>
    <cellStyle name="Hyperlink" xfId="19" builtinId="8" customBuiltin="1"/>
    <cellStyle name="Input" xfId="9" builtinId="20" customBuiltin="1"/>
    <cellStyle name="Name" xfId="22" xr:uid="{00000000-0005-0000-0000-00000D000000}"/>
    <cellStyle name="Normal" xfId="0" builtinId="0" customBuiltin="1"/>
    <cellStyle name="Normal 2" xfId="25" xr:uid="{828921BA-61EC-4010-B45B-22048D845676}"/>
    <cellStyle name="Note" xfId="10" builtinId="10" customBuiltin="1"/>
    <cellStyle name="Percent" xfId="3" builtinId="5" customBuiltin="1"/>
    <cellStyle name="Phone" xfId="13" xr:uid="{00000000-0005-0000-0000-000011000000}"/>
    <cellStyle name="Shipping Date" xfId="18" xr:uid="{00000000-0005-0000-0000-000012000000}"/>
    <cellStyle name="Shipping Details" xfId="15" xr:uid="{00000000-0005-0000-0000-000013000000}"/>
    <cellStyle name="Taxable?" xfId="16" xr:uid="{00000000-0005-0000-0000-000014000000}"/>
    <cellStyle name="Title" xfId="4" builtinId="15" customBuiltin="1"/>
    <cellStyle name="Total" xfId="12" builtinId="25" customBuiltin="1"/>
  </cellStyles>
  <dxfs count="49">
    <dxf>
      <font>
        <b val="0"/>
        <i val="0"/>
        <strike val="0"/>
        <condense val="0"/>
        <extend val="0"/>
        <outline val="0"/>
        <shadow val="0"/>
        <u val="none"/>
        <vertAlign val="baseline"/>
        <sz val="14"/>
        <color auto="1"/>
        <name val="Arial Nova"/>
        <family val="2"/>
        <scheme val="none"/>
      </font>
      <numFmt numFmtId="16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numFmt numFmtId="167" formatCode="&quot;$&quot;#,##0.00"/>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rial Nov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rgb="FFFF0000"/>
        <name val="Arial Nov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auto="1"/>
        <name val="Arial Nov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Arial Nov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rial Nov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sz val="14"/>
        <color auto="1"/>
        <name val="Arial Nova"/>
        <family val="2"/>
        <scheme val="none"/>
      </font>
      <fill>
        <patternFill patternType="solid">
          <fgColor indexed="64"/>
          <bgColor theme="0"/>
        </patternFill>
      </fill>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sz val="14"/>
        <color auto="1"/>
        <name val="Arial Nova"/>
        <scheme val="none"/>
      </font>
    </dxf>
    <dxf>
      <font>
        <strike val="0"/>
        <outline val="0"/>
        <shadow val="0"/>
        <u val="none"/>
        <vertAlign val="baseline"/>
        <sz val="14"/>
        <color auto="1"/>
        <name val="Arial Nova"/>
        <scheme val="none"/>
      </font>
    </dxf>
    <dxf>
      <border>
        <bottom style="medium">
          <color rgb="FF000000"/>
        </bottom>
      </border>
    </dxf>
    <dxf>
      <font>
        <strike val="0"/>
        <outline val="0"/>
        <shadow val="0"/>
        <u val="none"/>
        <vertAlign val="baseline"/>
        <sz val="14"/>
        <color auto="1"/>
        <name val="Arial Nova"/>
        <scheme val="none"/>
      </font>
      <fill>
        <patternFill>
          <fgColor indexed="64"/>
          <bgColor theme="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Arial Nova"/>
        <family val="2"/>
        <scheme val="none"/>
      </font>
      <numFmt numFmtId="16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numFmt numFmtId="167" formatCode="&quot;$&quot;#,##0.00"/>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rial Nov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rgb="FFFF0000"/>
        <name val="Arial Nov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auto="1"/>
        <name val="Arial Nov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rial Nov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sz val="14"/>
        <color auto="1"/>
        <name val="Arial Nova"/>
        <family val="2"/>
        <scheme val="none"/>
      </font>
      <fill>
        <patternFill patternType="solid">
          <fgColor indexed="64"/>
          <bgColor theme="0"/>
        </patternFill>
      </fill>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sz val="14"/>
        <color auto="1"/>
        <name val="Arial Nova"/>
        <scheme val="none"/>
      </font>
    </dxf>
    <dxf>
      <font>
        <strike val="0"/>
        <outline val="0"/>
        <shadow val="0"/>
        <u val="none"/>
        <vertAlign val="baseline"/>
        <sz val="14"/>
        <color auto="1"/>
        <name val="Arial Nova"/>
        <scheme val="none"/>
      </font>
    </dxf>
    <dxf>
      <border>
        <bottom style="medium">
          <color indexed="64"/>
        </bottom>
      </border>
    </dxf>
    <dxf>
      <font>
        <strike val="0"/>
        <outline val="0"/>
        <shadow val="0"/>
        <u val="none"/>
        <vertAlign val="baseline"/>
        <sz val="14"/>
        <color auto="1"/>
        <name val="Arial Nova"/>
        <scheme val="none"/>
      </font>
      <fill>
        <patternFill>
          <fgColor indexed="64"/>
          <bgColor theme="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Arial Nova"/>
        <family val="2"/>
        <scheme val="none"/>
      </font>
      <numFmt numFmtId="16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numFmt numFmtId="167" formatCode="&quot;$&quot;#,##0.00"/>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rial Nov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rgb="FFFF0000"/>
        <name val="Arial Nov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auto="1"/>
        <name val="Arial Nov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rial Nov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Nova"/>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sz val="14"/>
        <color auto="1"/>
        <name val="Arial Nova"/>
        <family val="2"/>
        <scheme val="none"/>
      </font>
      <fill>
        <patternFill patternType="solid">
          <fgColor indexed="64"/>
          <bgColor theme="0"/>
        </patternFill>
      </fill>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sz val="14"/>
        <color auto="1"/>
        <name val="Arial Nova"/>
        <scheme val="none"/>
      </font>
    </dxf>
    <dxf>
      <font>
        <strike val="0"/>
        <outline val="0"/>
        <shadow val="0"/>
        <u val="none"/>
        <vertAlign val="baseline"/>
        <sz val="14"/>
        <color auto="1"/>
        <name val="Arial Nova"/>
        <scheme val="none"/>
      </font>
    </dxf>
    <dxf>
      <border>
        <bottom style="medium">
          <color rgb="FF000000"/>
        </bottom>
      </border>
    </dxf>
    <dxf>
      <font>
        <strike val="0"/>
        <outline val="0"/>
        <shadow val="0"/>
        <u val="none"/>
        <vertAlign val="baseline"/>
        <sz val="14"/>
        <color auto="1"/>
        <name val="Arial Nova"/>
        <scheme val="none"/>
      </font>
      <fill>
        <patternFill>
          <fgColor indexed="64"/>
          <bgColor theme="0"/>
        </patternFill>
      </fill>
      <border diagonalUp="0" diagonalDown="0" outline="0">
        <left style="thin">
          <color indexed="64"/>
        </left>
        <right style="thin">
          <color indexed="64"/>
        </right>
        <top/>
        <bottom/>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diagonalUp="0" diagonalDown="0">
        <left/>
        <right/>
        <top style="thin">
          <color theme="0" tint="-0.34998626667073579"/>
        </top>
        <bottom/>
        <vertical/>
        <horizontal/>
      </border>
    </dxf>
    <dxf>
      <font>
        <b/>
        <i val="0"/>
      </font>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1" defaultTableStyle="TableStyleMedium2" defaultPivotStyle="PivotStyleLight16">
    <tableStyle name="Price quote with tax calculation" pivot="0" count="5" xr9:uid="{00000000-0011-0000-FFFF-FFFF00000000}">
      <tableStyleElement type="wholeTable" dxfId="48"/>
      <tableStyleElement type="headerRow" dxfId="47"/>
      <tableStyleElement type="totalRow" dxfId="46"/>
      <tableStyleElement type="lastColumn" dxfId="45"/>
      <tableStyleElement type="lastTotalCell" dxfId="4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jpg"/><Relationship Id="rId7" Type="http://schemas.openxmlformats.org/officeDocument/2006/relationships/image" Target="../media/image9.png"/><Relationship Id="rId2" Type="http://schemas.openxmlformats.org/officeDocument/2006/relationships/image" Target="../media/image4.jpg"/><Relationship Id="rId1" Type="http://schemas.openxmlformats.org/officeDocument/2006/relationships/image" Target="../media/image3.jp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jpg"/><Relationship Id="rId9"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3.jp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2</xdr:col>
      <xdr:colOff>111125</xdr:colOff>
      <xdr:row>31</xdr:row>
      <xdr:rowOff>174625</xdr:rowOff>
    </xdr:from>
    <xdr:to>
      <xdr:col>2</xdr:col>
      <xdr:colOff>3037459</xdr:colOff>
      <xdr:row>37</xdr:row>
      <xdr:rowOff>30735</xdr:rowOff>
    </xdr:to>
    <xdr:pic>
      <xdr:nvPicPr>
        <xdr:cNvPr id="2" name="Picture 1">
          <a:extLst>
            <a:ext uri="{FF2B5EF4-FFF2-40B4-BE49-F238E27FC236}">
              <a16:creationId xmlns:a16="http://schemas.microsoft.com/office/drawing/2014/main" id="{290CBC31-E45B-2B83-20D6-5E427964E1BF}"/>
            </a:ext>
          </a:extLst>
        </xdr:cNvPr>
        <xdr:cNvPicPr>
          <a:picLocks noChangeAspect="1"/>
        </xdr:cNvPicPr>
      </xdr:nvPicPr>
      <xdr:blipFill>
        <a:blip xmlns:r="http://schemas.openxmlformats.org/officeDocument/2006/relationships" r:embed="rId1"/>
        <a:stretch>
          <a:fillRect/>
        </a:stretch>
      </xdr:blipFill>
      <xdr:spPr>
        <a:xfrm>
          <a:off x="2095500" y="8096250"/>
          <a:ext cx="2926334" cy="1475360"/>
        </a:xfrm>
        <a:prstGeom prst="rect">
          <a:avLst/>
        </a:prstGeom>
      </xdr:spPr>
    </xdr:pic>
    <xdr:clientData/>
  </xdr:twoCellAnchor>
  <xdr:twoCellAnchor editAs="oneCell">
    <xdr:from>
      <xdr:col>2</xdr:col>
      <xdr:colOff>269875</xdr:colOff>
      <xdr:row>42</xdr:row>
      <xdr:rowOff>158750</xdr:rowOff>
    </xdr:from>
    <xdr:to>
      <xdr:col>2</xdr:col>
      <xdr:colOff>2891382</xdr:colOff>
      <xdr:row>46</xdr:row>
      <xdr:rowOff>146689</xdr:rowOff>
    </xdr:to>
    <xdr:pic>
      <xdr:nvPicPr>
        <xdr:cNvPr id="3" name="Picture 2">
          <a:extLst>
            <a:ext uri="{FF2B5EF4-FFF2-40B4-BE49-F238E27FC236}">
              <a16:creationId xmlns:a16="http://schemas.microsoft.com/office/drawing/2014/main" id="{31301B58-87D2-CDDA-602D-0B1714E735AB}"/>
            </a:ext>
          </a:extLst>
        </xdr:cNvPr>
        <xdr:cNvPicPr>
          <a:picLocks noChangeAspect="1"/>
        </xdr:cNvPicPr>
      </xdr:nvPicPr>
      <xdr:blipFill>
        <a:blip xmlns:r="http://schemas.openxmlformats.org/officeDocument/2006/relationships" r:embed="rId2"/>
        <a:stretch>
          <a:fillRect/>
        </a:stretch>
      </xdr:blipFill>
      <xdr:spPr>
        <a:xfrm>
          <a:off x="2254250" y="10604500"/>
          <a:ext cx="2621507" cy="15119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0</xdr:row>
      <xdr:rowOff>12700</xdr:rowOff>
    </xdr:from>
    <xdr:to>
      <xdr:col>2</xdr:col>
      <xdr:colOff>2019300</xdr:colOff>
      <xdr:row>1</xdr:row>
      <xdr:rowOff>150813</xdr:rowOff>
    </xdr:to>
    <xdr:pic>
      <xdr:nvPicPr>
        <xdr:cNvPr id="2" name="Picture 1">
          <a:extLst>
            <a:ext uri="{FF2B5EF4-FFF2-40B4-BE49-F238E27FC236}">
              <a16:creationId xmlns:a16="http://schemas.microsoft.com/office/drawing/2014/main" id="{B14E07E5-8092-4C5C-B225-B6C6313138F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5123"/>
        <a:stretch/>
      </xdr:blipFill>
      <xdr:spPr>
        <a:xfrm>
          <a:off x="165100" y="12700"/>
          <a:ext cx="4470400" cy="1306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165100</xdr:colOff>
      <xdr:row>0</xdr:row>
      <xdr:rowOff>12700</xdr:rowOff>
    </xdr:from>
    <xdr:to>
      <xdr:col>2</xdr:col>
      <xdr:colOff>2019300</xdr:colOff>
      <xdr:row>1</xdr:row>
      <xdr:rowOff>150813</xdr:rowOff>
    </xdr:to>
    <xdr:pic>
      <xdr:nvPicPr>
        <xdr:cNvPr id="11" name="Picture 10">
          <a:extLst>
            <a:ext uri="{FF2B5EF4-FFF2-40B4-BE49-F238E27FC236}">
              <a16:creationId xmlns:a16="http://schemas.microsoft.com/office/drawing/2014/main" id="{BB3A0539-6B9E-44CC-A871-9F5902F56C1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5123"/>
        <a:stretch/>
      </xdr:blipFill>
      <xdr:spPr>
        <a:xfrm>
          <a:off x="165100" y="12700"/>
          <a:ext cx="4483100" cy="1306513"/>
        </a:xfrm>
        <a:prstGeom prst="rect">
          <a:avLst/>
        </a:prstGeom>
      </xdr:spPr>
    </xdr:pic>
    <xdr:clientData/>
  </xdr:twoCellAnchor>
  <xdr:twoCellAnchor editAs="oneCell">
    <xdr:from>
      <xdr:col>3</xdr:col>
      <xdr:colOff>47192</xdr:colOff>
      <xdr:row>15</xdr:row>
      <xdr:rowOff>157510</xdr:rowOff>
    </xdr:from>
    <xdr:to>
      <xdr:col>3</xdr:col>
      <xdr:colOff>2971799</xdr:colOff>
      <xdr:row>16</xdr:row>
      <xdr:rowOff>920750</xdr:rowOff>
    </xdr:to>
    <xdr:pic>
      <xdr:nvPicPr>
        <xdr:cNvPr id="3" name="Picture 2">
          <a:extLst>
            <a:ext uri="{FF2B5EF4-FFF2-40B4-BE49-F238E27FC236}">
              <a16:creationId xmlns:a16="http://schemas.microsoft.com/office/drawing/2014/main" id="{087B2E91-9AC0-59B3-B6CD-DDA849BC0A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74892" y="6913910"/>
          <a:ext cx="2924607" cy="1950690"/>
        </a:xfrm>
        <a:prstGeom prst="rect">
          <a:avLst/>
        </a:prstGeom>
      </xdr:spPr>
    </xdr:pic>
    <xdr:clientData/>
  </xdr:twoCellAnchor>
  <xdr:twoCellAnchor editAs="oneCell">
    <xdr:from>
      <xdr:col>3</xdr:col>
      <xdr:colOff>88905</xdr:colOff>
      <xdr:row>18</xdr:row>
      <xdr:rowOff>306698</xdr:rowOff>
    </xdr:from>
    <xdr:to>
      <xdr:col>3</xdr:col>
      <xdr:colOff>2978150</xdr:colOff>
      <xdr:row>20</xdr:row>
      <xdr:rowOff>342899</xdr:rowOff>
    </xdr:to>
    <xdr:pic>
      <xdr:nvPicPr>
        <xdr:cNvPr id="13" name="Picture 12">
          <a:extLst>
            <a:ext uri="{FF2B5EF4-FFF2-40B4-BE49-F238E27FC236}">
              <a16:creationId xmlns:a16="http://schemas.microsoft.com/office/drawing/2014/main" id="{4FC28182-987C-1B53-51C8-59BDEE60A3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6200000">
          <a:off x="5582602" y="9849801"/>
          <a:ext cx="2119001" cy="2895595"/>
        </a:xfrm>
        <a:prstGeom prst="rect">
          <a:avLst/>
        </a:prstGeom>
      </xdr:spPr>
    </xdr:pic>
    <xdr:clientData/>
  </xdr:twoCellAnchor>
  <xdr:twoCellAnchor editAs="oneCell">
    <xdr:from>
      <xdr:col>3</xdr:col>
      <xdr:colOff>50800</xdr:colOff>
      <xdr:row>13</xdr:row>
      <xdr:rowOff>63500</xdr:rowOff>
    </xdr:from>
    <xdr:to>
      <xdr:col>3</xdr:col>
      <xdr:colOff>2923677</xdr:colOff>
      <xdr:row>14</xdr:row>
      <xdr:rowOff>615950</xdr:rowOff>
    </xdr:to>
    <xdr:pic>
      <xdr:nvPicPr>
        <xdr:cNvPr id="4" name="Picture 3">
          <a:extLst>
            <a:ext uri="{FF2B5EF4-FFF2-40B4-BE49-F238E27FC236}">
              <a16:creationId xmlns:a16="http://schemas.microsoft.com/office/drawing/2014/main" id="{68738104-8828-C7CC-3417-47C8FD05E36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1536" t="37971"/>
        <a:stretch/>
      </xdr:blipFill>
      <xdr:spPr>
        <a:xfrm>
          <a:off x="5778500" y="4457700"/>
          <a:ext cx="2879227" cy="1739900"/>
        </a:xfrm>
        <a:prstGeom prst="rect">
          <a:avLst/>
        </a:prstGeom>
      </xdr:spPr>
    </xdr:pic>
    <xdr:clientData/>
  </xdr:twoCellAnchor>
  <xdr:twoCellAnchor editAs="oneCell">
    <xdr:from>
      <xdr:col>3</xdr:col>
      <xdr:colOff>114300</xdr:colOff>
      <xdr:row>29</xdr:row>
      <xdr:rowOff>127000</xdr:rowOff>
    </xdr:from>
    <xdr:to>
      <xdr:col>3</xdr:col>
      <xdr:colOff>2949802</xdr:colOff>
      <xdr:row>29</xdr:row>
      <xdr:rowOff>1905000</xdr:rowOff>
    </xdr:to>
    <xdr:pic>
      <xdr:nvPicPr>
        <xdr:cNvPr id="5" name="Picture 4">
          <a:extLst>
            <a:ext uri="{FF2B5EF4-FFF2-40B4-BE49-F238E27FC236}">
              <a16:creationId xmlns:a16="http://schemas.microsoft.com/office/drawing/2014/main" id="{63DC5B38-511A-C3C2-64CA-529941B322C4}"/>
            </a:ext>
          </a:extLst>
        </xdr:cNvPr>
        <xdr:cNvPicPr>
          <a:picLocks noChangeAspect="1"/>
        </xdr:cNvPicPr>
      </xdr:nvPicPr>
      <xdr:blipFill>
        <a:blip xmlns:r="http://schemas.openxmlformats.org/officeDocument/2006/relationships" r:embed="rId5"/>
        <a:stretch>
          <a:fillRect/>
        </a:stretch>
      </xdr:blipFill>
      <xdr:spPr>
        <a:xfrm>
          <a:off x="6705600" y="12979400"/>
          <a:ext cx="2835502" cy="1778000"/>
        </a:xfrm>
        <a:prstGeom prst="rect">
          <a:avLst/>
        </a:prstGeom>
      </xdr:spPr>
    </xdr:pic>
    <xdr:clientData/>
  </xdr:twoCellAnchor>
  <xdr:twoCellAnchor editAs="oneCell">
    <xdr:from>
      <xdr:col>3</xdr:col>
      <xdr:colOff>101601</xdr:colOff>
      <xdr:row>29</xdr:row>
      <xdr:rowOff>2108201</xdr:rowOff>
    </xdr:from>
    <xdr:to>
      <xdr:col>3</xdr:col>
      <xdr:colOff>2863850</xdr:colOff>
      <xdr:row>29</xdr:row>
      <xdr:rowOff>3420309</xdr:rowOff>
    </xdr:to>
    <xdr:pic>
      <xdr:nvPicPr>
        <xdr:cNvPr id="7" name="Picture 6">
          <a:extLst>
            <a:ext uri="{FF2B5EF4-FFF2-40B4-BE49-F238E27FC236}">
              <a16:creationId xmlns:a16="http://schemas.microsoft.com/office/drawing/2014/main" id="{2BA902AA-A57D-94C0-2632-2B4557FBE5EE}"/>
            </a:ext>
          </a:extLst>
        </xdr:cNvPr>
        <xdr:cNvPicPr>
          <a:picLocks noChangeAspect="1"/>
        </xdr:cNvPicPr>
      </xdr:nvPicPr>
      <xdr:blipFill>
        <a:blip xmlns:r="http://schemas.openxmlformats.org/officeDocument/2006/relationships" r:embed="rId6"/>
        <a:stretch>
          <a:fillRect/>
        </a:stretch>
      </xdr:blipFill>
      <xdr:spPr>
        <a:xfrm>
          <a:off x="6692901" y="14960601"/>
          <a:ext cx="2768599" cy="1305758"/>
        </a:xfrm>
        <a:prstGeom prst="rect">
          <a:avLst/>
        </a:prstGeom>
      </xdr:spPr>
    </xdr:pic>
    <xdr:clientData/>
  </xdr:twoCellAnchor>
  <xdr:twoCellAnchor editAs="oneCell">
    <xdr:from>
      <xdr:col>3</xdr:col>
      <xdr:colOff>254000</xdr:colOff>
      <xdr:row>31</xdr:row>
      <xdr:rowOff>101600</xdr:rowOff>
    </xdr:from>
    <xdr:to>
      <xdr:col>3</xdr:col>
      <xdr:colOff>2355588</xdr:colOff>
      <xdr:row>31</xdr:row>
      <xdr:rowOff>1574617</xdr:rowOff>
    </xdr:to>
    <xdr:pic>
      <xdr:nvPicPr>
        <xdr:cNvPr id="9" name="Picture 8">
          <a:extLst>
            <a:ext uri="{FF2B5EF4-FFF2-40B4-BE49-F238E27FC236}">
              <a16:creationId xmlns:a16="http://schemas.microsoft.com/office/drawing/2014/main" id="{E03A8B9A-2D56-54FB-CA2B-8AF4CD9C0F7C}"/>
            </a:ext>
          </a:extLst>
        </xdr:cNvPr>
        <xdr:cNvPicPr>
          <a:picLocks noChangeAspect="1"/>
        </xdr:cNvPicPr>
      </xdr:nvPicPr>
      <xdr:blipFill>
        <a:blip xmlns:r="http://schemas.openxmlformats.org/officeDocument/2006/relationships" r:embed="rId7"/>
        <a:stretch>
          <a:fillRect/>
        </a:stretch>
      </xdr:blipFill>
      <xdr:spPr>
        <a:xfrm>
          <a:off x="6845300" y="16776700"/>
          <a:ext cx="2095238" cy="1466667"/>
        </a:xfrm>
        <a:prstGeom prst="rect">
          <a:avLst/>
        </a:prstGeom>
      </xdr:spPr>
    </xdr:pic>
    <xdr:clientData/>
  </xdr:twoCellAnchor>
  <xdr:twoCellAnchor editAs="oneCell">
    <xdr:from>
      <xdr:col>3</xdr:col>
      <xdr:colOff>190500</xdr:colOff>
      <xdr:row>28</xdr:row>
      <xdr:rowOff>38100</xdr:rowOff>
    </xdr:from>
    <xdr:to>
      <xdr:col>3</xdr:col>
      <xdr:colOff>2451099</xdr:colOff>
      <xdr:row>28</xdr:row>
      <xdr:rowOff>2369483</xdr:rowOff>
    </xdr:to>
    <xdr:pic>
      <xdr:nvPicPr>
        <xdr:cNvPr id="6" name="Picture 5">
          <a:extLst>
            <a:ext uri="{FF2B5EF4-FFF2-40B4-BE49-F238E27FC236}">
              <a16:creationId xmlns:a16="http://schemas.microsoft.com/office/drawing/2014/main" id="{146FB11B-2067-8CD6-CEA8-113325DAF7EE}"/>
            </a:ext>
          </a:extLst>
        </xdr:cNvPr>
        <xdr:cNvPicPr>
          <a:picLocks noChangeAspect="1"/>
        </xdr:cNvPicPr>
      </xdr:nvPicPr>
      <xdr:blipFill>
        <a:blip xmlns:r="http://schemas.openxmlformats.org/officeDocument/2006/relationships" r:embed="rId8"/>
        <a:stretch>
          <a:fillRect/>
        </a:stretch>
      </xdr:blipFill>
      <xdr:spPr>
        <a:xfrm>
          <a:off x="6781800" y="13601700"/>
          <a:ext cx="2260599" cy="2337733"/>
        </a:xfrm>
        <a:prstGeom prst="rect">
          <a:avLst/>
        </a:prstGeom>
      </xdr:spPr>
    </xdr:pic>
    <xdr:clientData/>
  </xdr:twoCellAnchor>
  <xdr:twoCellAnchor editAs="oneCell">
    <xdr:from>
      <xdr:col>3</xdr:col>
      <xdr:colOff>88899</xdr:colOff>
      <xdr:row>30</xdr:row>
      <xdr:rowOff>76200</xdr:rowOff>
    </xdr:from>
    <xdr:to>
      <xdr:col>3</xdr:col>
      <xdr:colOff>2924401</xdr:colOff>
      <xdr:row>30</xdr:row>
      <xdr:rowOff>1854200</xdr:rowOff>
    </xdr:to>
    <xdr:pic>
      <xdr:nvPicPr>
        <xdr:cNvPr id="8" name="Picture 7">
          <a:extLst>
            <a:ext uri="{FF2B5EF4-FFF2-40B4-BE49-F238E27FC236}">
              <a16:creationId xmlns:a16="http://schemas.microsoft.com/office/drawing/2014/main" id="{7817A270-BD99-46C8-B301-046AF0FA8182}"/>
            </a:ext>
          </a:extLst>
        </xdr:cNvPr>
        <xdr:cNvPicPr>
          <a:picLocks noChangeAspect="1"/>
        </xdr:cNvPicPr>
      </xdr:nvPicPr>
      <xdr:blipFill>
        <a:blip xmlns:r="http://schemas.openxmlformats.org/officeDocument/2006/relationships" r:embed="rId5"/>
        <a:stretch>
          <a:fillRect/>
        </a:stretch>
      </xdr:blipFill>
      <xdr:spPr>
        <a:xfrm>
          <a:off x="6984999" y="20256500"/>
          <a:ext cx="2835502" cy="1778000"/>
        </a:xfrm>
        <a:prstGeom prst="rect">
          <a:avLst/>
        </a:prstGeom>
      </xdr:spPr>
    </xdr:pic>
    <xdr:clientData/>
  </xdr:twoCellAnchor>
  <xdr:twoCellAnchor editAs="oneCell">
    <xdr:from>
      <xdr:col>3</xdr:col>
      <xdr:colOff>76200</xdr:colOff>
      <xdr:row>30</xdr:row>
      <xdr:rowOff>2057401</xdr:rowOff>
    </xdr:from>
    <xdr:to>
      <xdr:col>3</xdr:col>
      <xdr:colOff>2851149</xdr:colOff>
      <xdr:row>30</xdr:row>
      <xdr:rowOff>3363159</xdr:rowOff>
    </xdr:to>
    <xdr:pic>
      <xdr:nvPicPr>
        <xdr:cNvPr id="10" name="Picture 9">
          <a:extLst>
            <a:ext uri="{FF2B5EF4-FFF2-40B4-BE49-F238E27FC236}">
              <a16:creationId xmlns:a16="http://schemas.microsoft.com/office/drawing/2014/main" id="{B9E19F7E-3049-4DE9-8CE2-5670C42738DD}"/>
            </a:ext>
          </a:extLst>
        </xdr:cNvPr>
        <xdr:cNvPicPr>
          <a:picLocks noChangeAspect="1"/>
        </xdr:cNvPicPr>
      </xdr:nvPicPr>
      <xdr:blipFill>
        <a:blip xmlns:r="http://schemas.openxmlformats.org/officeDocument/2006/relationships" r:embed="rId6"/>
        <a:stretch>
          <a:fillRect/>
        </a:stretch>
      </xdr:blipFill>
      <xdr:spPr>
        <a:xfrm>
          <a:off x="6972300" y="22237701"/>
          <a:ext cx="2768599" cy="1305758"/>
        </a:xfrm>
        <a:prstGeom prst="rect">
          <a:avLst/>
        </a:prstGeom>
      </xdr:spPr>
    </xdr:pic>
    <xdr:clientData/>
  </xdr:twoCellAnchor>
  <xdr:twoCellAnchor editAs="oneCell">
    <xdr:from>
      <xdr:col>3</xdr:col>
      <xdr:colOff>139700</xdr:colOff>
      <xdr:row>23</xdr:row>
      <xdr:rowOff>180975</xdr:rowOff>
    </xdr:from>
    <xdr:to>
      <xdr:col>3</xdr:col>
      <xdr:colOff>2465368</xdr:colOff>
      <xdr:row>25</xdr:row>
      <xdr:rowOff>597077</xdr:rowOff>
    </xdr:to>
    <xdr:pic>
      <xdr:nvPicPr>
        <xdr:cNvPr id="14" name="Picture 13">
          <a:extLst>
            <a:ext uri="{FF2B5EF4-FFF2-40B4-BE49-F238E27FC236}">
              <a16:creationId xmlns:a16="http://schemas.microsoft.com/office/drawing/2014/main" id="{A504D25C-3539-C92F-5930-0C7576A37175}"/>
            </a:ext>
          </a:extLst>
        </xdr:cNvPr>
        <xdr:cNvPicPr>
          <a:picLocks noChangeAspect="1"/>
        </xdr:cNvPicPr>
      </xdr:nvPicPr>
      <xdr:blipFill>
        <a:blip xmlns:r="http://schemas.openxmlformats.org/officeDocument/2006/relationships" r:embed="rId9"/>
        <a:stretch>
          <a:fillRect/>
        </a:stretch>
      </xdr:blipFill>
      <xdr:spPr>
        <a:xfrm>
          <a:off x="7035800" y="13731875"/>
          <a:ext cx="2332018" cy="25052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165100</xdr:colOff>
      <xdr:row>0</xdr:row>
      <xdr:rowOff>12700</xdr:rowOff>
    </xdr:from>
    <xdr:to>
      <xdr:col>3</xdr:col>
      <xdr:colOff>180975</xdr:colOff>
      <xdr:row>1</xdr:row>
      <xdr:rowOff>150813</xdr:rowOff>
    </xdr:to>
    <xdr:pic>
      <xdr:nvPicPr>
        <xdr:cNvPr id="2" name="Picture 1">
          <a:extLst>
            <a:ext uri="{FF2B5EF4-FFF2-40B4-BE49-F238E27FC236}">
              <a16:creationId xmlns:a16="http://schemas.microsoft.com/office/drawing/2014/main" id="{85CAFCA6-9DAD-4F1A-95E2-CC2BAF7D716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5123"/>
        <a:stretch/>
      </xdr:blipFill>
      <xdr:spPr>
        <a:xfrm>
          <a:off x="161925" y="9525"/>
          <a:ext cx="4476750" cy="1312863"/>
        </a:xfrm>
        <a:prstGeom prst="rect">
          <a:avLst/>
        </a:prstGeom>
      </xdr:spPr>
    </xdr:pic>
    <xdr:clientData/>
  </xdr:twoCellAnchor>
  <xdr:twoCellAnchor editAs="oneCell">
    <xdr:from>
      <xdr:col>3</xdr:col>
      <xdr:colOff>47626</xdr:colOff>
      <xdr:row>17</xdr:row>
      <xdr:rowOff>9525</xdr:rowOff>
    </xdr:from>
    <xdr:to>
      <xdr:col>3</xdr:col>
      <xdr:colOff>1939925</xdr:colOff>
      <xdr:row>17</xdr:row>
      <xdr:rowOff>1573985</xdr:rowOff>
    </xdr:to>
    <xdr:pic>
      <xdr:nvPicPr>
        <xdr:cNvPr id="12" name="Picture 11">
          <a:extLst>
            <a:ext uri="{FF2B5EF4-FFF2-40B4-BE49-F238E27FC236}">
              <a16:creationId xmlns:a16="http://schemas.microsoft.com/office/drawing/2014/main" id="{A28A8636-F5B9-9361-0893-5BEEF5C085FE}"/>
            </a:ext>
          </a:extLst>
        </xdr:cNvPr>
        <xdr:cNvPicPr>
          <a:picLocks noChangeAspect="1"/>
        </xdr:cNvPicPr>
      </xdr:nvPicPr>
      <xdr:blipFill>
        <a:blip xmlns:r="http://schemas.openxmlformats.org/officeDocument/2006/relationships" r:embed="rId2"/>
        <a:stretch>
          <a:fillRect/>
        </a:stretch>
      </xdr:blipFill>
      <xdr:spPr>
        <a:xfrm>
          <a:off x="5381626" y="9013825"/>
          <a:ext cx="1892299" cy="1561285"/>
        </a:xfrm>
        <a:prstGeom prst="rect">
          <a:avLst/>
        </a:prstGeom>
      </xdr:spPr>
    </xdr:pic>
    <xdr:clientData/>
  </xdr:twoCellAnchor>
  <xdr:twoCellAnchor editAs="oneCell">
    <xdr:from>
      <xdr:col>3</xdr:col>
      <xdr:colOff>48711</xdr:colOff>
      <xdr:row>16</xdr:row>
      <xdr:rowOff>177800</xdr:rowOff>
    </xdr:from>
    <xdr:to>
      <xdr:col>3</xdr:col>
      <xdr:colOff>1260079</xdr:colOff>
      <xdr:row>16</xdr:row>
      <xdr:rowOff>885825</xdr:rowOff>
    </xdr:to>
    <xdr:pic>
      <xdr:nvPicPr>
        <xdr:cNvPr id="13" name="Picture 12">
          <a:extLst>
            <a:ext uri="{FF2B5EF4-FFF2-40B4-BE49-F238E27FC236}">
              <a16:creationId xmlns:a16="http://schemas.microsoft.com/office/drawing/2014/main" id="{9C0ABD6F-973D-5D63-9FBD-D1B0C51570A2}"/>
            </a:ext>
          </a:extLst>
        </xdr:cNvPr>
        <xdr:cNvPicPr>
          <a:picLocks noChangeAspect="1"/>
        </xdr:cNvPicPr>
      </xdr:nvPicPr>
      <xdr:blipFill>
        <a:blip xmlns:r="http://schemas.openxmlformats.org/officeDocument/2006/relationships" r:embed="rId3"/>
        <a:stretch>
          <a:fillRect/>
        </a:stretch>
      </xdr:blipFill>
      <xdr:spPr>
        <a:xfrm>
          <a:off x="5382711" y="8001000"/>
          <a:ext cx="1211368" cy="711200"/>
        </a:xfrm>
        <a:prstGeom prst="rect">
          <a:avLst/>
        </a:prstGeom>
      </xdr:spPr>
    </xdr:pic>
    <xdr:clientData/>
  </xdr:twoCellAnchor>
  <xdr:twoCellAnchor editAs="oneCell">
    <xdr:from>
      <xdr:col>3</xdr:col>
      <xdr:colOff>1301750</xdr:colOff>
      <xdr:row>16</xdr:row>
      <xdr:rowOff>206375</xdr:rowOff>
    </xdr:from>
    <xdr:to>
      <xdr:col>3</xdr:col>
      <xdr:colOff>2162175</xdr:colOff>
      <xdr:row>16</xdr:row>
      <xdr:rowOff>894750</xdr:rowOff>
    </xdr:to>
    <xdr:pic>
      <xdr:nvPicPr>
        <xdr:cNvPr id="14" name="Picture 13">
          <a:extLst>
            <a:ext uri="{FF2B5EF4-FFF2-40B4-BE49-F238E27FC236}">
              <a16:creationId xmlns:a16="http://schemas.microsoft.com/office/drawing/2014/main" id="{55AE4867-85E9-9463-C002-F6B6F23DE47B}"/>
            </a:ext>
          </a:extLst>
        </xdr:cNvPr>
        <xdr:cNvPicPr>
          <a:picLocks noChangeAspect="1"/>
        </xdr:cNvPicPr>
      </xdr:nvPicPr>
      <xdr:blipFill rotWithShape="1">
        <a:blip xmlns:r="http://schemas.openxmlformats.org/officeDocument/2006/relationships" r:embed="rId4"/>
        <a:srcRect l="18541"/>
        <a:stretch>
          <a:fillRect/>
        </a:stretch>
      </xdr:blipFill>
      <xdr:spPr>
        <a:xfrm>
          <a:off x="6635750" y="8029575"/>
          <a:ext cx="857250" cy="688375"/>
        </a:xfrm>
        <a:prstGeom prst="rect">
          <a:avLst/>
        </a:prstGeom>
      </xdr:spPr>
    </xdr:pic>
    <xdr:clientData/>
  </xdr:twoCellAnchor>
  <xdr:twoCellAnchor editAs="oneCell">
    <xdr:from>
      <xdr:col>3</xdr:col>
      <xdr:colOff>774700</xdr:colOff>
      <xdr:row>16</xdr:row>
      <xdr:rowOff>180975</xdr:rowOff>
    </xdr:from>
    <xdr:to>
      <xdr:col>3</xdr:col>
      <xdr:colOff>1606551</xdr:colOff>
      <xdr:row>16</xdr:row>
      <xdr:rowOff>1073209</xdr:rowOff>
    </xdr:to>
    <xdr:pic>
      <xdr:nvPicPr>
        <xdr:cNvPr id="15" name="Picture 14">
          <a:extLst>
            <a:ext uri="{FF2B5EF4-FFF2-40B4-BE49-F238E27FC236}">
              <a16:creationId xmlns:a16="http://schemas.microsoft.com/office/drawing/2014/main" id="{BF8E8ED4-7E26-97EF-DA68-70BC68718FCD}"/>
            </a:ext>
          </a:extLst>
        </xdr:cNvPr>
        <xdr:cNvPicPr>
          <a:picLocks noChangeAspect="1"/>
        </xdr:cNvPicPr>
      </xdr:nvPicPr>
      <xdr:blipFill rotWithShape="1">
        <a:blip xmlns:r="http://schemas.openxmlformats.org/officeDocument/2006/relationships" r:embed="rId5"/>
        <a:srcRect l="23524" r="17920"/>
        <a:stretch>
          <a:fillRect/>
        </a:stretch>
      </xdr:blipFill>
      <xdr:spPr>
        <a:xfrm>
          <a:off x="6108700" y="8004175"/>
          <a:ext cx="835026" cy="895409"/>
        </a:xfrm>
        <a:prstGeom prst="rect">
          <a:avLst/>
        </a:prstGeom>
      </xdr:spPr>
    </xdr:pic>
    <xdr:clientData/>
  </xdr:twoCellAnchor>
  <xdr:twoCellAnchor editAs="oneCell">
    <xdr:from>
      <xdr:col>3</xdr:col>
      <xdr:colOff>88901</xdr:colOff>
      <xdr:row>13</xdr:row>
      <xdr:rowOff>254000</xdr:rowOff>
    </xdr:from>
    <xdr:to>
      <xdr:col>3</xdr:col>
      <xdr:colOff>2143126</xdr:colOff>
      <xdr:row>13</xdr:row>
      <xdr:rowOff>1237598</xdr:rowOff>
    </xdr:to>
    <xdr:pic>
      <xdr:nvPicPr>
        <xdr:cNvPr id="16" name="Picture 15">
          <a:extLst>
            <a:ext uri="{FF2B5EF4-FFF2-40B4-BE49-F238E27FC236}">
              <a16:creationId xmlns:a16="http://schemas.microsoft.com/office/drawing/2014/main" id="{91AA2A87-9F3A-BD5B-6DED-A4E0B7122DBB}"/>
            </a:ext>
          </a:extLst>
        </xdr:cNvPr>
        <xdr:cNvPicPr>
          <a:picLocks noChangeAspect="1"/>
        </xdr:cNvPicPr>
      </xdr:nvPicPr>
      <xdr:blipFill>
        <a:blip xmlns:r="http://schemas.openxmlformats.org/officeDocument/2006/relationships" r:embed="rId6"/>
        <a:stretch>
          <a:fillRect/>
        </a:stretch>
      </xdr:blipFill>
      <xdr:spPr>
        <a:xfrm>
          <a:off x="5422901" y="4851400"/>
          <a:ext cx="2057400" cy="983598"/>
        </a:xfrm>
        <a:prstGeom prst="rect">
          <a:avLst/>
        </a:prstGeom>
      </xdr:spPr>
    </xdr:pic>
    <xdr:clientData/>
  </xdr:twoCellAnchor>
  <xdr:twoCellAnchor editAs="oneCell">
    <xdr:from>
      <xdr:col>3</xdr:col>
      <xdr:colOff>85725</xdr:colOff>
      <xdr:row>18</xdr:row>
      <xdr:rowOff>558800</xdr:rowOff>
    </xdr:from>
    <xdr:to>
      <xdr:col>3</xdr:col>
      <xdr:colOff>1858683</xdr:colOff>
      <xdr:row>18</xdr:row>
      <xdr:rowOff>1590741</xdr:rowOff>
    </xdr:to>
    <xdr:pic>
      <xdr:nvPicPr>
        <xdr:cNvPr id="17" name="Picture 16">
          <a:extLst>
            <a:ext uri="{FF2B5EF4-FFF2-40B4-BE49-F238E27FC236}">
              <a16:creationId xmlns:a16="http://schemas.microsoft.com/office/drawing/2014/main" id="{F42C4F15-F941-EDAD-50EA-49CEFE5FD0A3}"/>
            </a:ext>
          </a:extLst>
        </xdr:cNvPr>
        <xdr:cNvPicPr>
          <a:picLocks noChangeAspect="1"/>
        </xdr:cNvPicPr>
      </xdr:nvPicPr>
      <xdr:blipFill>
        <a:blip xmlns:r="http://schemas.openxmlformats.org/officeDocument/2006/relationships" r:embed="rId7"/>
        <a:stretch>
          <a:fillRect/>
        </a:stretch>
      </xdr:blipFill>
      <xdr:spPr>
        <a:xfrm>
          <a:off x="5419725" y="13500100"/>
          <a:ext cx="1769783" cy="10287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241300</xdr:colOff>
      <xdr:row>13</xdr:row>
      <xdr:rowOff>177800</xdr:rowOff>
    </xdr:from>
    <xdr:to>
      <xdr:col>3</xdr:col>
      <xdr:colOff>2692104</xdr:colOff>
      <xdr:row>20</xdr:row>
      <xdr:rowOff>7224</xdr:rowOff>
    </xdr:to>
    <xdr:pic>
      <xdr:nvPicPr>
        <xdr:cNvPr id="3" name="Picture 2">
          <a:extLst>
            <a:ext uri="{FF2B5EF4-FFF2-40B4-BE49-F238E27FC236}">
              <a16:creationId xmlns:a16="http://schemas.microsoft.com/office/drawing/2014/main" id="{CA5F7953-C3B4-1B19-382C-D6072F73F02D}"/>
            </a:ext>
          </a:extLst>
        </xdr:cNvPr>
        <xdr:cNvPicPr>
          <a:picLocks noChangeAspect="1"/>
        </xdr:cNvPicPr>
      </xdr:nvPicPr>
      <xdr:blipFill>
        <a:blip xmlns:r="http://schemas.openxmlformats.org/officeDocument/2006/relationships" r:embed="rId1"/>
        <a:stretch>
          <a:fillRect/>
        </a:stretch>
      </xdr:blipFill>
      <xdr:spPr>
        <a:xfrm>
          <a:off x="6413500" y="14122400"/>
          <a:ext cx="2450804" cy="7157324"/>
        </a:xfrm>
        <a:prstGeom prst="rect">
          <a:avLst/>
        </a:prstGeom>
      </xdr:spPr>
    </xdr:pic>
    <xdr:clientData/>
  </xdr:twoCellAnchor>
  <xdr:twoCellAnchor editAs="oneCell">
    <xdr:from>
      <xdr:col>1</xdr:col>
      <xdr:colOff>0</xdr:colOff>
      <xdr:row>0</xdr:row>
      <xdr:rowOff>0</xdr:rowOff>
    </xdr:from>
    <xdr:to>
      <xdr:col>2</xdr:col>
      <xdr:colOff>2466975</xdr:colOff>
      <xdr:row>1</xdr:row>
      <xdr:rowOff>131763</xdr:rowOff>
    </xdr:to>
    <xdr:pic>
      <xdr:nvPicPr>
        <xdr:cNvPr id="4" name="Picture 3">
          <a:extLst>
            <a:ext uri="{FF2B5EF4-FFF2-40B4-BE49-F238E27FC236}">
              <a16:creationId xmlns:a16="http://schemas.microsoft.com/office/drawing/2014/main" id="{0121E028-7AB1-4D57-9C09-98FF1331811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5123"/>
        <a:stretch/>
      </xdr:blipFill>
      <xdr:spPr>
        <a:xfrm>
          <a:off x="206375" y="0"/>
          <a:ext cx="4483100" cy="130651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2D690D-A021-44A2-A9D7-150C850BC8FC}" name="Quotation463" displayName="Quotation463" ref="B12:F15" totalsRowShown="0" headerRowDxfId="43" dataDxfId="41" totalsRowDxfId="40" headerRowBorderDxfId="42">
  <autoFilter ref="B12:F15" xr:uid="{2F59793F-2074-4C3A-90B5-A538D5B09E19}"/>
  <tableColumns count="5">
    <tableColumn id="1" xr3:uid="{CCDBA802-E83F-4D60-9771-387DD74DCC05}" name="QUANTITY" dataDxfId="39" totalsRowDxfId="38" dataCellStyle="Comma"/>
    <tableColumn id="7" xr3:uid="{CF637BD5-8045-4E4B-9688-897143B1C3CA}" name="DESCRIPTION" dataDxfId="37" totalsRowDxfId="36"/>
    <tableColumn id="2" xr3:uid="{E6AD985A-286B-4ADF-AA17-B905A6259715}" name="IMAGE" dataDxfId="35" totalsRowDxfId="34"/>
    <tableColumn id="4" xr3:uid="{864883A9-BCE0-4572-B01D-4A8A2750B97E}" name="Single Bed" dataDxfId="33" totalsRowDxfId="32" dataCellStyle="Currency"/>
    <tableColumn id="3" xr3:uid="{849E150B-D84B-49A6-8100-9791DA93071B}" name="King Single Bed" dataDxfId="31" totalsRowDxfId="30" dataCellStyle="Currency"/>
  </tableColumns>
  <tableStyleInfo name="Price quote with tax calculation" showFirstColumn="0" showLastColumn="1" showRowStripes="1" showColumnStripes="0"/>
  <extLst>
    <ext xmlns:x14="http://schemas.microsoft.com/office/spreadsheetml/2009/9/main" uri="{504A1905-F514-4f6f-8877-14C23A59335A}">
      <x14:table altTextSummary="Enter Quantity, Description, Unit Price, and Taxable status in this table. Subtotal is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59793F-2074-4C3A-90B5-A538D5B09E19}" name="Quotation46" displayName="Quotation46" ref="B12:F21" totalsRowCount="1" headerRowDxfId="29" dataDxfId="27" totalsRowDxfId="26" headerRowBorderDxfId="28">
  <autoFilter ref="B12:F20" xr:uid="{2F59793F-2074-4C3A-90B5-A538D5B09E19}"/>
  <tableColumns count="5">
    <tableColumn id="1" xr3:uid="{7FAB15F1-1030-4DC9-82F4-B4A79109B8CA}" name="QUANTITY" totalsRowLabel="BLCOVHARL102PREM_x000a_BLCOVHARL202PREM" dataDxfId="25" totalsRowDxfId="24" dataCellStyle="Comma"/>
    <tableColumn id="7" xr3:uid="{3F7504E1-AB63-401D-9AE1-416EC104FD02}" name="DESCRIPTION" totalsRowLabel="Side One: Premium Print Collections _x000a_Side Two: Premium Print Collections _x000a_- with Cavalry Edging" dataDxfId="23" totalsRowDxfId="22"/>
    <tableColumn id="2" xr3:uid="{54A168F9-DB8F-46D4-814A-EB3826E201BF}" name="IMAGE" dataDxfId="21" totalsRowDxfId="20"/>
    <tableColumn id="4" xr3:uid="{C870E182-5AC4-4674-903C-295169BEF10B}" name="Single Bed" totalsRowLabel=" $275.00 " dataDxfId="19" totalsRowDxfId="18" dataCellStyle="Currency"/>
    <tableColumn id="3" xr3:uid="{D24D6294-DCA0-43A7-A69A-191B7C9DE50F}" name="King Single Bed" totalsRowLabel=" $292.00 " dataDxfId="17" totalsRowDxfId="16" dataCellStyle="Currency"/>
  </tableColumns>
  <tableStyleInfo name="Price quote with tax calculation" showFirstColumn="0" showLastColumn="1" showRowStripes="1" showColumnStripes="0"/>
  <extLst>
    <ext xmlns:x14="http://schemas.microsoft.com/office/spreadsheetml/2009/9/main" uri="{504A1905-F514-4f6f-8877-14C23A59335A}">
      <x14:table altTextSummary="Enter Quantity, Description, Unit Price, and Taxable status in this table. Subtotal is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CFC64B-709A-4ECF-B865-2FF4D8E35C48}" name="Quotation462" displayName="Quotation462" ref="B12:G19" totalsRowShown="0" headerRowDxfId="15" dataDxfId="13" totalsRowDxfId="12" headerRowBorderDxfId="14">
  <autoFilter ref="B12:G19" xr:uid="{2F59793F-2074-4C3A-90B5-A538D5B09E19}"/>
  <tableColumns count="6">
    <tableColumn id="1" xr3:uid="{2A87A66B-E202-437B-803F-25DEBA6650F4}" name="QUANTITY" dataDxfId="11" totalsRowDxfId="10" dataCellStyle="Comma"/>
    <tableColumn id="7" xr3:uid="{B59E7521-35CE-4FED-87CA-9E8036030C6D}" name="DESCRIPTION" dataDxfId="9" totalsRowDxfId="8"/>
    <tableColumn id="5" xr3:uid="{5E684CCF-4E37-4183-9647-F766E360317C}" name="Column1" dataDxfId="7" totalsRowDxfId="6"/>
    <tableColumn id="2" xr3:uid="{31339F0C-80AB-49BA-A2EF-5739D50FF90A}" name="IMAGE" dataDxfId="5" totalsRowDxfId="4"/>
    <tableColumn id="4" xr3:uid="{72CFBD7F-789F-4D29-9443-30BFAE9F6C9D}" name="Single Bed" dataDxfId="3" totalsRowDxfId="2" dataCellStyle="Currency"/>
    <tableColumn id="3" xr3:uid="{5931FA8B-9418-4A16-AAC7-A4833D40AB98}" name="King Single Bed" dataDxfId="1" totalsRowDxfId="0" dataCellStyle="Currency"/>
  </tableColumns>
  <tableStyleInfo name="Price quote with tax calculation" showFirstColumn="0" showLastColumn="1" showRowStripes="1" showColumnStripes="0"/>
  <extLst>
    <ext xmlns:x14="http://schemas.microsoft.com/office/spreadsheetml/2009/9/main" uri="{504A1905-F514-4f6f-8877-14C23A59335A}">
      <x14:table altTextSummary="Enter Quantity, Description, Unit Price, and Taxable status in this table. Subtotal is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materialised.com.au/product-category/all-prints/" TargetMode="External"/><Relationship Id="rId1" Type="http://schemas.openxmlformats.org/officeDocument/2006/relationships/hyperlink" Target="https://www.nettex.com.au/fabrics/boulevard" TargetMode="External"/><Relationship Id="rId5" Type="http://schemas.openxmlformats.org/officeDocument/2006/relationships/table" Target="../tables/table1.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terialised.com.au/product-category/all-prints/" TargetMode="External"/><Relationship Id="rId1" Type="http://schemas.openxmlformats.org/officeDocument/2006/relationships/hyperlink" Target="https://www.nettex.com.au/fabrics/boulevard" TargetMode="External"/><Relationship Id="rId5" Type="http://schemas.openxmlformats.org/officeDocument/2006/relationships/table" Target="../tables/table2.x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materialised.com.au/product-category/all-prints/"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1D85B-C1DF-45FB-A83D-FB98AEFF6E3B}">
  <sheetPr>
    <pageSetUpPr fitToPage="1"/>
  </sheetPr>
  <dimension ref="A1:E46"/>
  <sheetViews>
    <sheetView view="pageBreakPreview" zoomScale="60" zoomScaleNormal="100" workbookViewId="0">
      <pane ySplit="20" topLeftCell="A42" activePane="bottomLeft" state="frozen"/>
      <selection pane="bottomLeft" activeCell="C43" sqref="C43"/>
    </sheetView>
  </sheetViews>
  <sheetFormatPr defaultColWidth="10" defaultRowHeight="14" x14ac:dyDescent="0.3"/>
  <cols>
    <col min="1" max="1" width="12.08203125" style="31" customWidth="1"/>
    <col min="2" max="2" width="14" style="31" customWidth="1"/>
    <col min="3" max="3" width="50.25" style="32" customWidth="1"/>
    <col min="4" max="4" width="9.5" style="31" customWidth="1"/>
    <col min="5" max="5" width="10.25" style="31" customWidth="1"/>
    <col min="6" max="16384" width="10" style="31"/>
  </cols>
  <sheetData>
    <row r="1" spans="1:5" ht="78.75" customHeight="1" x14ac:dyDescent="0.3"/>
    <row r="2" spans="1:5" x14ac:dyDescent="0.3">
      <c r="A2" s="126" t="s">
        <v>14</v>
      </c>
      <c r="B2" s="126"/>
      <c r="C2" s="126"/>
      <c r="D2" s="126"/>
    </row>
    <row r="3" spans="1:5" x14ac:dyDescent="0.3">
      <c r="A3" s="33" t="s">
        <v>15</v>
      </c>
      <c r="B3" s="33"/>
      <c r="C3" s="34"/>
    </row>
    <row r="4" spans="1:5" s="38" customFormat="1" ht="28" x14ac:dyDescent="0.3">
      <c r="A4" s="35"/>
      <c r="B4" s="35"/>
      <c r="C4" s="36" t="s">
        <v>16</v>
      </c>
      <c r="D4" s="37" t="s">
        <v>17</v>
      </c>
      <c r="E4" s="37" t="s">
        <v>18</v>
      </c>
    </row>
    <row r="5" spans="1:5" ht="18" customHeight="1" x14ac:dyDescent="0.3">
      <c r="A5" s="133" t="s">
        <v>19</v>
      </c>
      <c r="B5" s="134"/>
      <c r="C5" s="39" t="s">
        <v>20</v>
      </c>
      <c r="D5" s="40">
        <v>3500</v>
      </c>
      <c r="E5" s="40">
        <v>4310</v>
      </c>
    </row>
    <row r="6" spans="1:5" ht="28" x14ac:dyDescent="0.3">
      <c r="A6" s="133" t="s">
        <v>21</v>
      </c>
      <c r="B6" s="134"/>
      <c r="C6" s="39" t="s">
        <v>22</v>
      </c>
      <c r="D6" s="40">
        <f>474+D5</f>
        <v>3974</v>
      </c>
      <c r="E6" s="40">
        <f>E5+584</f>
        <v>4894</v>
      </c>
    </row>
    <row r="7" spans="1:5" x14ac:dyDescent="0.3">
      <c r="A7" s="41"/>
      <c r="B7" s="42"/>
      <c r="C7" s="39"/>
      <c r="D7" s="40"/>
      <c r="E7" s="40"/>
    </row>
    <row r="8" spans="1:5" x14ac:dyDescent="0.3">
      <c r="A8" s="135" t="s">
        <v>23</v>
      </c>
      <c r="B8" s="136"/>
      <c r="C8" s="39" t="s">
        <v>24</v>
      </c>
      <c r="D8" s="40">
        <v>196</v>
      </c>
      <c r="E8" s="40">
        <v>241</v>
      </c>
    </row>
    <row r="9" spans="1:5" ht="28" x14ac:dyDescent="0.3">
      <c r="A9" s="135" t="s">
        <v>21</v>
      </c>
      <c r="B9" s="136"/>
      <c r="C9" s="39" t="s">
        <v>25</v>
      </c>
      <c r="D9" s="40">
        <v>474</v>
      </c>
      <c r="E9" s="40">
        <v>585</v>
      </c>
    </row>
    <row r="10" spans="1:5" x14ac:dyDescent="0.3">
      <c r="A10" s="43"/>
      <c r="B10" s="43"/>
      <c r="C10" s="44"/>
      <c r="D10" s="40"/>
      <c r="E10" s="40">
        <f>D10*0.95</f>
        <v>0</v>
      </c>
    </row>
    <row r="11" spans="1:5" ht="28" x14ac:dyDescent="0.3">
      <c r="A11" s="133" t="s">
        <v>26</v>
      </c>
      <c r="B11" s="134"/>
      <c r="C11" s="39" t="s">
        <v>27</v>
      </c>
      <c r="D11" s="40">
        <f>131+151</f>
        <v>282</v>
      </c>
      <c r="E11" s="40">
        <f>161+186</f>
        <v>347</v>
      </c>
    </row>
    <row r="12" spans="1:5" x14ac:dyDescent="0.3">
      <c r="A12" s="133" t="s">
        <v>28</v>
      </c>
      <c r="B12" s="134"/>
      <c r="C12" s="39" t="s">
        <v>29</v>
      </c>
      <c r="D12" s="40">
        <f>318+379</f>
        <v>697</v>
      </c>
      <c r="E12" s="40">
        <f>391+467</f>
        <v>858</v>
      </c>
    </row>
    <row r="13" spans="1:5" x14ac:dyDescent="0.3">
      <c r="A13" s="133" t="s">
        <v>30</v>
      </c>
      <c r="B13" s="134"/>
      <c r="C13" s="39" t="s">
        <v>31</v>
      </c>
      <c r="D13" s="40">
        <f>328+396</f>
        <v>724</v>
      </c>
      <c r="E13" s="40">
        <f>404+488</f>
        <v>892</v>
      </c>
    </row>
    <row r="14" spans="1:5" s="47" customFormat="1" x14ac:dyDescent="0.3">
      <c r="A14" s="130" t="s">
        <v>32</v>
      </c>
      <c r="B14" s="131"/>
      <c r="C14" s="45" t="s">
        <v>33</v>
      </c>
      <c r="D14" s="46">
        <f>124+124+130</f>
        <v>378</v>
      </c>
      <c r="E14" s="46">
        <f>153+153+160</f>
        <v>466</v>
      </c>
    </row>
    <row r="15" spans="1:5" s="47" customFormat="1" x14ac:dyDescent="0.3">
      <c r="A15" s="130" t="s">
        <v>34</v>
      </c>
      <c r="B15" s="131"/>
      <c r="C15" s="45" t="s">
        <v>35</v>
      </c>
      <c r="D15" s="46">
        <f>342+413</f>
        <v>755</v>
      </c>
      <c r="E15" s="46">
        <f>421+508</f>
        <v>929</v>
      </c>
    </row>
    <row r="16" spans="1:5" s="47" customFormat="1" x14ac:dyDescent="0.3">
      <c r="A16" s="130" t="s">
        <v>36</v>
      </c>
      <c r="B16" s="131"/>
      <c r="C16" s="45" t="s">
        <v>37</v>
      </c>
      <c r="D16" s="46">
        <f>352+427</f>
        <v>779</v>
      </c>
      <c r="E16" s="46">
        <f>433+525</f>
        <v>958</v>
      </c>
    </row>
    <row r="17" spans="1:5" s="47" customFormat="1" x14ac:dyDescent="0.3">
      <c r="A17" s="130" t="s">
        <v>38</v>
      </c>
      <c r="B17" s="131"/>
      <c r="C17" s="45" t="s">
        <v>39</v>
      </c>
      <c r="D17" s="46">
        <f>(185*2)+130</f>
        <v>500</v>
      </c>
      <c r="E17" s="46">
        <f>(228*2)+160</f>
        <v>616</v>
      </c>
    </row>
    <row r="18" spans="1:5" s="47" customFormat="1" x14ac:dyDescent="0.3">
      <c r="A18" s="130" t="s">
        <v>40</v>
      </c>
      <c r="B18" s="131"/>
      <c r="C18" s="45" t="s">
        <v>41</v>
      </c>
      <c r="D18" s="46">
        <f>773+940</f>
        <v>1713</v>
      </c>
      <c r="E18" s="46">
        <f>952+1157</f>
        <v>2109</v>
      </c>
    </row>
    <row r="19" spans="1:5" s="47" customFormat="1" x14ac:dyDescent="0.3">
      <c r="A19" s="130" t="s">
        <v>42</v>
      </c>
      <c r="B19" s="131"/>
      <c r="C19" s="45" t="s">
        <v>43</v>
      </c>
      <c r="D19" s="46">
        <f>(338*2)+130</f>
        <v>806</v>
      </c>
      <c r="E19" s="46">
        <f>(414*2)+160+76</f>
        <v>1064</v>
      </c>
    </row>
    <row r="20" spans="1:5" s="47" customFormat="1" x14ac:dyDescent="0.3">
      <c r="A20" s="48"/>
      <c r="B20" s="48"/>
      <c r="C20" s="49"/>
    </row>
    <row r="21" spans="1:5" x14ac:dyDescent="0.3">
      <c r="A21" s="50"/>
      <c r="B21" s="50"/>
      <c r="C21" s="44"/>
    </row>
    <row r="22" spans="1:5" x14ac:dyDescent="0.3">
      <c r="A22" s="50"/>
      <c r="B22" s="50"/>
      <c r="C22" s="44"/>
    </row>
    <row r="23" spans="1:5" x14ac:dyDescent="0.3">
      <c r="A23" s="126" t="s">
        <v>44</v>
      </c>
      <c r="B23" s="126"/>
      <c r="C23" s="126"/>
      <c r="D23" s="126"/>
      <c r="E23" s="126"/>
    </row>
    <row r="24" spans="1:5" ht="26.25" customHeight="1" x14ac:dyDescent="0.3">
      <c r="A24" s="51"/>
      <c r="B24" s="52"/>
      <c r="C24" s="53"/>
    </row>
    <row r="25" spans="1:5" ht="26.25" customHeight="1" x14ac:dyDescent="0.3">
      <c r="A25" s="54" t="s">
        <v>45</v>
      </c>
      <c r="B25" s="54" t="s">
        <v>46</v>
      </c>
      <c r="C25" s="55"/>
    </row>
    <row r="26" spans="1:5" ht="26.25" customHeight="1" x14ac:dyDescent="0.3">
      <c r="A26" s="56">
        <f>D5+D11</f>
        <v>3782</v>
      </c>
      <c r="B26" s="56">
        <f>D6+D11</f>
        <v>4256</v>
      </c>
      <c r="C26" s="55"/>
    </row>
    <row r="27" spans="1:5" ht="26.25" customHeight="1" x14ac:dyDescent="0.3">
      <c r="A27" s="132" t="s">
        <v>47</v>
      </c>
      <c r="B27" s="132"/>
      <c r="C27" s="55"/>
    </row>
    <row r="28" spans="1:5" ht="26.25" customHeight="1" x14ac:dyDescent="0.3">
      <c r="A28" s="56" t="s">
        <v>48</v>
      </c>
      <c r="B28" s="56" t="s">
        <v>48</v>
      </c>
      <c r="C28" s="57"/>
    </row>
    <row r="29" spans="1:5" ht="16.5" customHeight="1" x14ac:dyDescent="0.3">
      <c r="A29" s="50"/>
      <c r="B29" s="50"/>
      <c r="C29" s="44"/>
    </row>
    <row r="30" spans="1:5" x14ac:dyDescent="0.3">
      <c r="A30" s="33" t="s">
        <v>15</v>
      </c>
      <c r="B30" s="33"/>
      <c r="C30" s="34"/>
    </row>
    <row r="31" spans="1:5" x14ac:dyDescent="0.3">
      <c r="A31" s="33" t="s">
        <v>15</v>
      </c>
      <c r="B31" s="33"/>
      <c r="C31" s="34"/>
    </row>
    <row r="32" spans="1:5" x14ac:dyDescent="0.3">
      <c r="A32" s="126" t="s">
        <v>49</v>
      </c>
      <c r="B32" s="126"/>
      <c r="C32" s="126"/>
      <c r="D32" s="126"/>
      <c r="E32" s="126"/>
    </row>
    <row r="33" spans="1:5" ht="22.5" customHeight="1" x14ac:dyDescent="0.3">
      <c r="A33" s="127"/>
      <c r="B33" s="128"/>
      <c r="C33" s="58"/>
    </row>
    <row r="34" spans="1:5" ht="22.5" customHeight="1" x14ac:dyDescent="0.3">
      <c r="A34" s="59" t="s">
        <v>45</v>
      </c>
      <c r="B34" s="59" t="s">
        <v>46</v>
      </c>
      <c r="C34" s="60"/>
    </row>
    <row r="35" spans="1:5" ht="22.5" customHeight="1" x14ac:dyDescent="0.3">
      <c r="A35" s="56">
        <f>D5+D13</f>
        <v>4224</v>
      </c>
      <c r="B35" s="56">
        <f>D6+D13</f>
        <v>4698</v>
      </c>
      <c r="C35" s="60"/>
    </row>
    <row r="36" spans="1:5" ht="22.5" customHeight="1" x14ac:dyDescent="0.3">
      <c r="A36" s="124" t="s">
        <v>50</v>
      </c>
      <c r="B36" s="125"/>
      <c r="C36" s="61"/>
    </row>
    <row r="37" spans="1:5" ht="22.5" customHeight="1" x14ac:dyDescent="0.3">
      <c r="A37" s="62">
        <f>D14</f>
        <v>378</v>
      </c>
      <c r="B37" s="62">
        <f>D14</f>
        <v>378</v>
      </c>
      <c r="C37" s="63"/>
    </row>
    <row r="38" spans="1:5" x14ac:dyDescent="0.3">
      <c r="C38" s="64"/>
    </row>
    <row r="39" spans="1:5" x14ac:dyDescent="0.3">
      <c r="A39" s="33" t="s">
        <v>15</v>
      </c>
      <c r="B39" s="33"/>
      <c r="C39" s="34"/>
    </row>
    <row r="40" spans="1:5" x14ac:dyDescent="0.3">
      <c r="A40" s="33" t="s">
        <v>15</v>
      </c>
      <c r="B40" s="33"/>
      <c r="C40" s="34"/>
    </row>
    <row r="41" spans="1:5" x14ac:dyDescent="0.3">
      <c r="A41" s="126" t="s">
        <v>51</v>
      </c>
      <c r="B41" s="126"/>
      <c r="C41" s="126"/>
      <c r="D41" s="126"/>
      <c r="E41" s="126"/>
    </row>
    <row r="42" spans="1:5" ht="15" customHeight="1" x14ac:dyDescent="0.3">
      <c r="A42" s="127"/>
      <c r="B42" s="128"/>
      <c r="C42" s="58"/>
    </row>
    <row r="43" spans="1:5" ht="30" customHeight="1" x14ac:dyDescent="0.3">
      <c r="A43" s="59" t="s">
        <v>45</v>
      </c>
      <c r="B43" s="59" t="s">
        <v>46</v>
      </c>
      <c r="C43" s="65"/>
    </row>
    <row r="44" spans="1:5" ht="30" customHeight="1" x14ac:dyDescent="0.3">
      <c r="A44" s="66" t="s">
        <v>48</v>
      </c>
      <c r="B44" s="56">
        <f>D6+D18</f>
        <v>5687</v>
      </c>
      <c r="C44" s="55"/>
    </row>
    <row r="45" spans="1:5" ht="30" customHeight="1" x14ac:dyDescent="0.3">
      <c r="A45" s="129" t="s">
        <v>50</v>
      </c>
      <c r="B45" s="129"/>
      <c r="C45" s="55"/>
    </row>
    <row r="46" spans="1:5" ht="30" customHeight="1" x14ac:dyDescent="0.3">
      <c r="A46" s="56"/>
      <c r="B46" s="62">
        <f>D19</f>
        <v>806</v>
      </c>
      <c r="C46" s="57"/>
    </row>
  </sheetData>
  <mergeCells count="22">
    <mergeCell ref="A17:B17"/>
    <mergeCell ref="A2:D2"/>
    <mergeCell ref="A5:B5"/>
    <mergeCell ref="A6:B6"/>
    <mergeCell ref="A8:B8"/>
    <mergeCell ref="A9:B9"/>
    <mergeCell ref="A11:B11"/>
    <mergeCell ref="A12:B12"/>
    <mergeCell ref="A13:B13"/>
    <mergeCell ref="A14:B14"/>
    <mergeCell ref="A15:B15"/>
    <mergeCell ref="A16:B16"/>
    <mergeCell ref="A36:B36"/>
    <mergeCell ref="A41:E41"/>
    <mergeCell ref="A42:B42"/>
    <mergeCell ref="A45:B45"/>
    <mergeCell ref="A18:B18"/>
    <mergeCell ref="A19:B19"/>
    <mergeCell ref="A23:E23"/>
    <mergeCell ref="A27:B27"/>
    <mergeCell ref="A32:E32"/>
    <mergeCell ref="A33:B33"/>
  </mergeCells>
  <pageMargins left="0.70866141732283472" right="0.70866141732283472" top="0.83374999999999999" bottom="0.74803149606299213" header="0.31496062992125984" footer="0.31496062992125984"/>
  <pageSetup paperSize="9" scale="79" orientation="portrait" horizontalDpi="1200" verticalDpi="1200" r:id="rId1"/>
  <headerFooter>
    <oddHeader>&amp;C&amp;"-,Bold"&amp;14WENTWORTH CARE FURNITURE&amp;"-,Regular"&amp;11
Ph: 03 9408 9710
Email: sales@wentworthcare.com.au
Web: www.wentworthcare.com.au</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12AE1-99D6-4329-923A-F6D7C7E0EB45}">
  <dimension ref="A1:J16"/>
  <sheetViews>
    <sheetView view="pageBreakPreview" zoomScale="60" zoomScaleNormal="75" workbookViewId="0">
      <selection activeCell="H15" sqref="H15"/>
    </sheetView>
  </sheetViews>
  <sheetFormatPr defaultColWidth="9" defaultRowHeight="14" x14ac:dyDescent="0.3"/>
  <cols>
    <col min="1" max="1" width="2.58203125" customWidth="1"/>
    <col min="2" max="2" width="31.75" customWidth="1"/>
    <col min="3" max="3" width="56" customWidth="1"/>
    <col min="4" max="4" width="39.5" customWidth="1"/>
    <col min="5" max="5" width="20.08203125" customWidth="1"/>
    <col min="6" max="6" width="20" customWidth="1"/>
    <col min="7" max="7" width="17.08203125" customWidth="1"/>
    <col min="8" max="10" width="13.58203125" customWidth="1"/>
    <col min="11" max="11" width="17.08203125" customWidth="1"/>
  </cols>
  <sheetData>
    <row r="1" spans="1:10" ht="92.25" customHeight="1" x14ac:dyDescent="0.4">
      <c r="A1" s="1"/>
      <c r="B1" s="15" t="s">
        <v>5</v>
      </c>
      <c r="C1" s="2"/>
      <c r="D1" s="2"/>
      <c r="E1" s="2"/>
      <c r="F1" s="2"/>
      <c r="G1" s="2"/>
    </row>
    <row r="2" spans="1:10" ht="17.25" customHeight="1" x14ac:dyDescent="0.3">
      <c r="B2" s="13"/>
      <c r="C2" s="14"/>
      <c r="D2" s="14"/>
      <c r="E2" s="30" t="s">
        <v>11</v>
      </c>
      <c r="F2" s="26">
        <f ca="1">TODAY()</f>
        <v>46129</v>
      </c>
      <c r="G2" s="4"/>
    </row>
    <row r="3" spans="1:10" s="71" customFormat="1" ht="16.5" customHeight="1" x14ac:dyDescent="0.3">
      <c r="B3" s="95" t="s">
        <v>7</v>
      </c>
      <c r="C3" s="96"/>
      <c r="D3" s="96"/>
      <c r="E3" s="97" t="s">
        <v>12</v>
      </c>
      <c r="F3" s="98" t="s">
        <v>66</v>
      </c>
      <c r="G3" s="99"/>
    </row>
    <row r="4" spans="1:10" s="71" customFormat="1" ht="15.75" customHeight="1" x14ac:dyDescent="0.3">
      <c r="B4" s="100" t="s">
        <v>8</v>
      </c>
      <c r="C4" s="101"/>
      <c r="D4" s="101"/>
      <c r="E4" s="102" t="s">
        <v>3</v>
      </c>
      <c r="F4" s="103">
        <f ca="1">TODAY() + 30</f>
        <v>46159</v>
      </c>
      <c r="G4" s="86"/>
    </row>
    <row r="5" spans="1:10" s="71" customFormat="1" ht="16.5" customHeight="1" x14ac:dyDescent="0.3">
      <c r="B5" s="95"/>
      <c r="C5" s="104"/>
      <c r="D5" s="104"/>
      <c r="E5" s="102" t="s">
        <v>9</v>
      </c>
      <c r="F5" s="105" t="s">
        <v>6</v>
      </c>
      <c r="G5" s="100"/>
    </row>
    <row r="6" spans="1:10" s="71" customFormat="1" ht="17.25" customHeight="1" x14ac:dyDescent="0.35">
      <c r="B6" s="100"/>
      <c r="C6" s="106"/>
      <c r="D6" s="106"/>
      <c r="G6" s="107"/>
    </row>
    <row r="7" spans="1:10" s="71" customFormat="1" ht="15" customHeight="1" x14ac:dyDescent="0.35">
      <c r="B7" s="107" t="s">
        <v>2</v>
      </c>
      <c r="C7" s="108"/>
      <c r="D7" s="108"/>
      <c r="E7" s="109"/>
      <c r="G7" s="110"/>
    </row>
    <row r="8" spans="1:10" s="71" customFormat="1" ht="15" customHeight="1" x14ac:dyDescent="0.35">
      <c r="B8" s="101"/>
      <c r="C8" s="101"/>
      <c r="D8" s="101"/>
      <c r="E8" s="109"/>
      <c r="F8" s="111" t="s">
        <v>10</v>
      </c>
      <c r="G8" s="86"/>
    </row>
    <row r="9" spans="1:10" s="71" customFormat="1" ht="15" customHeight="1" x14ac:dyDescent="0.35">
      <c r="B9" s="101"/>
      <c r="C9" s="101"/>
      <c r="D9" s="101"/>
      <c r="E9" s="109"/>
      <c r="F9" s="112" t="s">
        <v>91</v>
      </c>
      <c r="G9" s="86"/>
    </row>
    <row r="10" spans="1:10" s="71" customFormat="1" ht="78.75" customHeight="1" x14ac:dyDescent="0.3">
      <c r="B10" s="113" t="s">
        <v>4</v>
      </c>
      <c r="C10" s="123" t="s">
        <v>98</v>
      </c>
      <c r="D10" s="123"/>
      <c r="E10" s="86"/>
      <c r="F10" s="86"/>
    </row>
    <row r="11" spans="1:10" ht="12" customHeight="1" thickBot="1" x14ac:dyDescent="0.35">
      <c r="B11" s="17"/>
      <c r="C11" s="18"/>
      <c r="D11" s="18"/>
      <c r="E11" s="20"/>
      <c r="F11" s="67"/>
    </row>
    <row r="12" spans="1:10" s="3" customFormat="1" ht="1" customHeight="1" thickBot="1" x14ac:dyDescent="0.35">
      <c r="B12" s="68" t="s">
        <v>0</v>
      </c>
      <c r="C12" s="69" t="s">
        <v>1</v>
      </c>
      <c r="D12" s="69" t="s">
        <v>13</v>
      </c>
      <c r="E12" s="69" t="s">
        <v>52</v>
      </c>
      <c r="F12" s="70" t="s">
        <v>53</v>
      </c>
      <c r="G12" s="71"/>
      <c r="H12" s="71"/>
      <c r="I12" s="71"/>
      <c r="J12" s="71"/>
    </row>
    <row r="13" spans="1:10" s="3" customFormat="1" ht="48.75" customHeight="1" x14ac:dyDescent="0.3">
      <c r="B13" s="89"/>
      <c r="C13" s="90" t="s">
        <v>96</v>
      </c>
      <c r="D13" s="91"/>
      <c r="E13" s="92" t="s">
        <v>133</v>
      </c>
      <c r="F13" s="92" t="s">
        <v>134</v>
      </c>
      <c r="G13" s="71"/>
      <c r="H13" s="71"/>
      <c r="I13" s="71"/>
      <c r="J13" s="71"/>
    </row>
    <row r="14" spans="1:10" ht="134" customHeight="1" x14ac:dyDescent="0.3">
      <c r="B14" s="76" t="s">
        <v>132</v>
      </c>
      <c r="C14" s="77" t="s">
        <v>135</v>
      </c>
      <c r="D14" s="77"/>
      <c r="E14" s="78">
        <v>50</v>
      </c>
      <c r="F14" s="79">
        <v>75</v>
      </c>
      <c r="G14" s="71"/>
      <c r="H14" s="71"/>
      <c r="I14" s="71"/>
      <c r="J14" s="71"/>
    </row>
    <row r="15" spans="1:10" ht="134" customHeight="1" x14ac:dyDescent="0.3">
      <c r="B15" s="76" t="s">
        <v>132</v>
      </c>
      <c r="C15" s="81" t="s">
        <v>136</v>
      </c>
      <c r="D15" s="82"/>
      <c r="E15" s="78">
        <v>55</v>
      </c>
      <c r="F15" s="78">
        <v>85</v>
      </c>
      <c r="G15" s="71"/>
      <c r="H15" s="71"/>
      <c r="I15" s="71"/>
      <c r="J15" s="71"/>
    </row>
    <row r="16" spans="1:10" ht="81.75" customHeight="1" x14ac:dyDescent="0.3">
      <c r="B16" s="93"/>
      <c r="C16" s="114" t="s">
        <v>92</v>
      </c>
      <c r="D16" s="94"/>
      <c r="E16" s="94"/>
      <c r="F16" s="94"/>
      <c r="G16" s="71"/>
      <c r="H16" s="71"/>
      <c r="I16" s="71"/>
      <c r="J16" s="71"/>
    </row>
  </sheetData>
  <mergeCells count="1">
    <mergeCell ref="C10:D10"/>
  </mergeCells>
  <dataValidations count="19">
    <dataValidation allowBlank="1" showInputMessage="1" showErrorMessage="1" prompt="Enter Company Name in this cell and slogan in cell below. Quotation title is in cell at right" sqref="B1:G1" xr:uid="{EF03615B-70D7-445C-9EF3-12E4FE6888FD}"/>
    <dataValidation allowBlank="1" showInputMessage="1" showErrorMessage="1" prompt="Enter customer Name in this cell" sqref="G7 F5" xr:uid="{9A91CA13-C642-475B-BBF2-08142D9FFED2}"/>
    <dataValidation allowBlank="1" showInputMessage="1" showErrorMessage="1" prompt="Enter customer Name, Company Name, Street Address, and Phone number in cells below, from cell B8 through B12, Quotation end date in cell G7 and Prepared by name in cell G8" sqref="B7" xr:uid="{14FF18F3-C9E5-4F1E-8813-E760843A7C37}"/>
    <dataValidation allowBlank="1" showInputMessage="1" showErrorMessage="1" prompt="Enter shipping details in cells B14 through G15, and product details in table starting in cell B17. Enter Salesperson name in cell below" sqref="E10:F10" xr:uid="{77DD740C-6645-4256-A998-C223F0836815}"/>
    <dataValidation allowBlank="1" showInputMessage="1" showErrorMessage="1" prompt="Enter Description in this column under this heading" sqref="C12:D13 C15:D15" xr:uid="{C399D019-36A7-4340-A16F-D4BC5416501A}"/>
    <dataValidation allowBlank="1" showInputMessage="1" showErrorMessage="1" prompt="Enter Comments or Special Instructions in cell at right" sqref="B10:B11" xr:uid="{A5BC5FBA-B2F9-477F-8380-EA40F191B117}"/>
    <dataValidation allowBlank="1" showInputMessage="1" showErrorMessage="1" prompt="Enter Purchase Order Number in cell below" sqref="C10" xr:uid="{A7E836AC-9A1B-4F60-B05C-E25D1C6293DF}"/>
    <dataValidation allowBlank="1" showInputMessage="1" showErrorMessage="1" prompt="Enter quotation Date in this cell" sqref="F2" xr:uid="{83681F5F-1AAA-48B9-9DCC-9C49E8BA1133}"/>
    <dataValidation allowBlank="1" showInputMessage="1" showErrorMessage="1" prompt="Enter Quotation end date in this cell" sqref="F4" xr:uid="{39FCABFE-4F12-46F2-917D-4F7F8F7A611F}"/>
    <dataValidation allowBlank="1" showInputMessage="1" showErrorMessage="1" prompt="Create a Price quote with tax calculation in this worksheet. Enter company, customer, quotation, shipping, and product details. Total due is automatically calculated" sqref="A1" xr:uid="{E9277501-4F0A-45EC-8FC7-21173B7AA20C}"/>
    <dataValidation allowBlank="1" showInputMessage="1" showErrorMessage="1" prompt="Enter Unit Price in this column under this heading" sqref="E12:F13 E15:F15" xr:uid="{FAA076E7-443B-4587-9FB9-68E68DABA65F}"/>
    <dataValidation allowBlank="1" showInputMessage="1" showErrorMessage="1" prompt="Enter Quantity in this column under this heading" sqref="B12:B13" xr:uid="{DBAAE6A8-287A-45C5-BB61-8A53BBE5EF3C}"/>
    <dataValidation allowBlank="1" showInputMessage="1" showErrorMessage="1" prompt="Enter Free On Board Point in this cell" sqref="F9" xr:uid="{E86CB1F6-6E65-406F-876F-1717C0211B79}"/>
    <dataValidation allowBlank="1" showInputMessage="1" showErrorMessage="1" prompt="Enter Free On Board Point in cell below" sqref="F8" xr:uid="{D02E12F2-30B8-4F1B-BBDC-C80243E94F1B}"/>
    <dataValidation allowBlank="1" showInputMessage="1" showErrorMessage="1" prompt="Enter customer City, State, and Zip Code in this cell" sqref="B9 F9:G9" xr:uid="{B8C2D0FD-DB23-417B-8935-376FB9564B32}"/>
    <dataValidation allowBlank="1" showInputMessage="1" showErrorMessage="1" prompt="Enter customer Street Address in this cell" sqref="B8 F8:G8" xr:uid="{131EE31A-7D8F-4799-A4F4-25A5B708C4FE}"/>
    <dataValidation allowBlank="1" showInputMessage="1" showErrorMessage="1" prompt="Enter company Phone and Fax numbers in this cell" sqref="B3:B6 F5:G5" xr:uid="{2F0AC751-C76F-4137-A0DE-CB654B341DB2}"/>
    <dataValidation allowBlank="1" showInputMessage="1" showErrorMessage="1" prompt="Enter company Street Address in this cell" sqref="E4:F5 G4" xr:uid="{3A667F71-4E42-4250-9FDB-F94D090DAADF}"/>
    <dataValidation allowBlank="1" showInputMessage="1" showErrorMessage="1" prompt="Enter Company Slogan in this cell and company address in cells below, from cell B4 through B6" sqref="B2 C2:G3" xr:uid="{8FCF2C27-623C-4155-A1AF-4929595561FF}"/>
  </dataValidations>
  <hyperlinks>
    <hyperlink ref="C16" r:id="rId1" xr:uid="{3B26E83A-C17C-4E22-89A6-C081FB115726}"/>
    <hyperlink ref="C10:D10" r:id="rId2" display="https://materialised.com.au/product-category/all-prints/" xr:uid="{58532A2C-CE70-4B3C-A265-4CEBA232B9E7}"/>
  </hyperlinks>
  <pageMargins left="0.70866141732283472" right="0.70866141732283472" top="0.74803149606299213" bottom="0.74803149606299213" header="0.31496062992125984" footer="0.31496062992125984"/>
  <pageSetup paperSize="9" scale="47" orientation="portrait" r:id="rId3"/>
  <drawing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85331-B5FB-477B-90C6-286D7199C6B0}">
  <dimension ref="A1:J33"/>
  <sheetViews>
    <sheetView tabSelected="1" view="pageBreakPreview" topLeftCell="A16" zoomScale="60" zoomScaleNormal="75" workbookViewId="0">
      <selection activeCell="H32" sqref="H32"/>
    </sheetView>
  </sheetViews>
  <sheetFormatPr defaultColWidth="9" defaultRowHeight="14" x14ac:dyDescent="0.3"/>
  <cols>
    <col min="1" max="1" width="2.58203125" customWidth="1"/>
    <col min="2" max="2" width="31.75" customWidth="1"/>
    <col min="3" max="3" width="56" customWidth="1"/>
    <col min="4" max="4" width="39.5" customWidth="1"/>
    <col min="5" max="5" width="20.08203125" customWidth="1"/>
    <col min="6" max="6" width="20" customWidth="1"/>
    <col min="7" max="7" width="17.08203125" customWidth="1"/>
    <col min="8" max="10" width="13.58203125" customWidth="1"/>
    <col min="11" max="11" width="17.08203125" customWidth="1"/>
  </cols>
  <sheetData>
    <row r="1" spans="1:10" ht="92.25" customHeight="1" x14ac:dyDescent="0.4">
      <c r="A1" s="1"/>
      <c r="B1" s="15" t="s">
        <v>5</v>
      </c>
      <c r="C1" s="2"/>
      <c r="D1" s="2"/>
      <c r="E1" s="2"/>
      <c r="F1" s="2"/>
      <c r="G1" s="2"/>
    </row>
    <row r="2" spans="1:10" ht="17.25" customHeight="1" x14ac:dyDescent="0.3">
      <c r="B2" s="13"/>
      <c r="C2" s="14"/>
      <c r="D2" s="14"/>
      <c r="E2" s="30" t="s">
        <v>11</v>
      </c>
      <c r="F2" s="26">
        <f ca="1">TODAY()</f>
        <v>46129</v>
      </c>
      <c r="G2" s="4"/>
    </row>
    <row r="3" spans="1:10" s="71" customFormat="1" ht="16.5" customHeight="1" x14ac:dyDescent="0.3">
      <c r="B3" s="95" t="s">
        <v>7</v>
      </c>
      <c r="C3" s="96"/>
      <c r="D3" s="96"/>
      <c r="E3" s="97" t="s">
        <v>12</v>
      </c>
      <c r="F3" s="98" t="s">
        <v>66</v>
      </c>
      <c r="G3" s="99"/>
    </row>
    <row r="4" spans="1:10" s="71" customFormat="1" ht="15.75" customHeight="1" x14ac:dyDescent="0.3">
      <c r="B4" s="100" t="s">
        <v>8</v>
      </c>
      <c r="C4" s="101"/>
      <c r="D4" s="101"/>
      <c r="E4" s="102" t="s">
        <v>3</v>
      </c>
      <c r="F4" s="103">
        <f ca="1">TODAY() + 30</f>
        <v>46159</v>
      </c>
      <c r="G4" s="86"/>
    </row>
    <row r="5" spans="1:10" s="71" customFormat="1" ht="16.5" customHeight="1" x14ac:dyDescent="0.3">
      <c r="B5" s="95"/>
      <c r="C5" s="104"/>
      <c r="D5" s="104"/>
      <c r="E5" s="102" t="s">
        <v>9</v>
      </c>
      <c r="F5" s="105" t="s">
        <v>6</v>
      </c>
      <c r="G5" s="100"/>
    </row>
    <row r="6" spans="1:10" s="71" customFormat="1" ht="17.25" customHeight="1" x14ac:dyDescent="0.35">
      <c r="B6" s="100"/>
      <c r="C6" s="106"/>
      <c r="D6" s="106"/>
      <c r="G6" s="107"/>
    </row>
    <row r="7" spans="1:10" s="71" customFormat="1" ht="15" customHeight="1" x14ac:dyDescent="0.35">
      <c r="B7" s="107" t="s">
        <v>2</v>
      </c>
      <c r="C7" s="108"/>
      <c r="D7" s="108"/>
      <c r="E7" s="109"/>
      <c r="G7" s="110"/>
    </row>
    <row r="8" spans="1:10" s="71" customFormat="1" ht="15" customHeight="1" x14ac:dyDescent="0.35">
      <c r="B8" s="101"/>
      <c r="C8" s="101"/>
      <c r="D8" s="101"/>
      <c r="E8" s="109"/>
      <c r="F8" s="111" t="s">
        <v>10</v>
      </c>
      <c r="G8" s="86"/>
    </row>
    <row r="9" spans="1:10" s="71" customFormat="1" ht="15" customHeight="1" x14ac:dyDescent="0.35">
      <c r="B9" s="101"/>
      <c r="C9" s="101"/>
      <c r="D9" s="101"/>
      <c r="E9" s="109"/>
      <c r="F9" s="112" t="s">
        <v>91</v>
      </c>
      <c r="G9" s="86"/>
    </row>
    <row r="10" spans="1:10" s="71" customFormat="1" ht="78.75" customHeight="1" x14ac:dyDescent="0.3">
      <c r="B10" s="113" t="s">
        <v>4</v>
      </c>
      <c r="C10" s="123" t="s">
        <v>98</v>
      </c>
      <c r="D10" s="123"/>
      <c r="E10" s="86"/>
      <c r="F10" s="86"/>
    </row>
    <row r="11" spans="1:10" ht="12" customHeight="1" thickBot="1" x14ac:dyDescent="0.35">
      <c r="B11" s="17"/>
      <c r="C11" s="18"/>
      <c r="D11" s="18"/>
      <c r="E11" s="20"/>
      <c r="F11" s="67"/>
    </row>
    <row r="12" spans="1:10" s="3" customFormat="1" ht="1" customHeight="1" thickBot="1" x14ac:dyDescent="0.35">
      <c r="B12" s="68" t="s">
        <v>0</v>
      </c>
      <c r="C12" s="69" t="s">
        <v>1</v>
      </c>
      <c r="D12" s="69" t="s">
        <v>13</v>
      </c>
      <c r="E12" s="69" t="s">
        <v>52</v>
      </c>
      <c r="F12" s="70" t="s">
        <v>53</v>
      </c>
      <c r="G12" s="71"/>
      <c r="H12" s="71"/>
      <c r="I12" s="71"/>
      <c r="J12" s="71"/>
    </row>
    <row r="13" spans="1:10" s="3" customFormat="1" ht="48.75" customHeight="1" x14ac:dyDescent="0.3">
      <c r="B13" s="89"/>
      <c r="C13" s="90" t="s">
        <v>96</v>
      </c>
      <c r="D13" s="91"/>
      <c r="E13" s="92" t="s">
        <v>99</v>
      </c>
      <c r="F13" s="92" t="s">
        <v>100</v>
      </c>
      <c r="G13" s="71"/>
      <c r="H13" s="71"/>
      <c r="I13" s="71"/>
      <c r="J13" s="71"/>
    </row>
    <row r="14" spans="1:10" ht="93" customHeight="1" x14ac:dyDescent="0.3">
      <c r="B14" s="76" t="s">
        <v>58</v>
      </c>
      <c r="C14" s="77" t="s">
        <v>56</v>
      </c>
      <c r="D14" s="77"/>
      <c r="E14" s="78">
        <v>155</v>
      </c>
      <c r="F14" s="79">
        <v>165</v>
      </c>
      <c r="G14" s="71"/>
      <c r="H14" s="71"/>
      <c r="I14" s="71"/>
      <c r="J14" s="71"/>
    </row>
    <row r="15" spans="1:10" ht="93" customHeight="1" x14ac:dyDescent="0.3">
      <c r="B15" s="76" t="s">
        <v>60</v>
      </c>
      <c r="C15" s="77" t="s">
        <v>67</v>
      </c>
      <c r="D15" s="80"/>
      <c r="E15" s="78">
        <f>E14+40</f>
        <v>195</v>
      </c>
      <c r="F15" s="78">
        <f>F14+40</f>
        <v>205</v>
      </c>
      <c r="G15" s="71"/>
      <c r="H15" s="71"/>
      <c r="I15" s="71"/>
      <c r="J15" s="71"/>
    </row>
    <row r="16" spans="1:10" ht="93" customHeight="1" x14ac:dyDescent="0.3">
      <c r="B16" s="76" t="s">
        <v>61</v>
      </c>
      <c r="C16" s="81" t="s">
        <v>57</v>
      </c>
      <c r="D16" s="82"/>
      <c r="E16" s="78">
        <v>185</v>
      </c>
      <c r="F16" s="78">
        <v>195</v>
      </c>
      <c r="G16" s="71"/>
      <c r="H16" s="71"/>
      <c r="I16" s="71"/>
      <c r="J16" s="71"/>
    </row>
    <row r="17" spans="2:10" ht="93" customHeight="1" thickBot="1" x14ac:dyDescent="0.35">
      <c r="B17" s="76" t="s">
        <v>62</v>
      </c>
      <c r="C17" s="81" t="s">
        <v>68</v>
      </c>
      <c r="D17" s="77"/>
      <c r="E17" s="78">
        <f>E16+40</f>
        <v>225</v>
      </c>
      <c r="F17" s="78">
        <f>F16+40</f>
        <v>235</v>
      </c>
      <c r="G17" s="71"/>
      <c r="H17" s="71"/>
      <c r="I17" s="71"/>
      <c r="J17" s="71"/>
    </row>
    <row r="18" spans="2:10" s="3" customFormat="1" ht="45" customHeight="1" x14ac:dyDescent="0.3">
      <c r="B18" s="89"/>
      <c r="C18" s="90" t="s">
        <v>97</v>
      </c>
      <c r="D18" s="91" t="s">
        <v>63</v>
      </c>
      <c r="E18" s="92" t="s">
        <v>99</v>
      </c>
      <c r="F18" s="92" t="s">
        <v>100</v>
      </c>
      <c r="G18" s="71"/>
      <c r="H18" s="71"/>
      <c r="I18" s="71"/>
      <c r="J18" s="71"/>
    </row>
    <row r="19" spans="2:10" ht="81.75" customHeight="1" x14ac:dyDescent="0.3">
      <c r="B19" s="76" t="s">
        <v>59</v>
      </c>
      <c r="C19" s="77" t="s">
        <v>69</v>
      </c>
      <c r="D19" s="77"/>
      <c r="E19" s="78">
        <v>230</v>
      </c>
      <c r="F19" s="78">
        <v>245</v>
      </c>
      <c r="G19" s="71"/>
      <c r="H19" s="71"/>
      <c r="I19" s="71"/>
      <c r="J19" s="71"/>
    </row>
    <row r="20" spans="2:10" ht="81.75" customHeight="1" x14ac:dyDescent="0.3">
      <c r="B20" s="76" t="s">
        <v>72</v>
      </c>
      <c r="C20" s="77" t="s">
        <v>73</v>
      </c>
      <c r="D20" s="77"/>
      <c r="E20" s="78">
        <v>255</v>
      </c>
      <c r="F20" s="78">
        <v>261</v>
      </c>
      <c r="G20" s="71"/>
      <c r="H20" s="71"/>
      <c r="I20" s="71"/>
      <c r="J20" s="71"/>
    </row>
    <row r="21" spans="2:10" ht="60.75" customHeight="1" x14ac:dyDescent="0.3">
      <c r="B21" s="83" t="s">
        <v>65</v>
      </c>
      <c r="C21" s="81" t="s">
        <v>70</v>
      </c>
      <c r="D21" s="82"/>
      <c r="E21" s="84" t="s">
        <v>64</v>
      </c>
      <c r="F21" s="85" t="s">
        <v>71</v>
      </c>
      <c r="G21" s="71"/>
      <c r="H21" s="71"/>
      <c r="I21" s="71"/>
      <c r="J21" s="71"/>
    </row>
    <row r="22" spans="2:10" ht="18" thickBot="1" x14ac:dyDescent="0.35">
      <c r="B22" s="86"/>
      <c r="C22" s="71"/>
      <c r="D22" s="86"/>
      <c r="E22" s="86"/>
      <c r="F22" s="86"/>
      <c r="G22" s="71"/>
      <c r="H22" s="71"/>
      <c r="I22" s="71"/>
      <c r="J22" s="71"/>
    </row>
    <row r="23" spans="2:10" s="3" customFormat="1" ht="45" customHeight="1" x14ac:dyDescent="0.3">
      <c r="B23" s="89"/>
      <c r="C23" s="90" t="s">
        <v>111</v>
      </c>
      <c r="D23" s="91"/>
      <c r="E23" s="118" t="s">
        <v>109</v>
      </c>
      <c r="F23" s="118" t="s">
        <v>110</v>
      </c>
      <c r="G23" s="71"/>
      <c r="H23" s="71"/>
      <c r="I23" s="71"/>
      <c r="J23" s="71"/>
    </row>
    <row r="24" spans="2:10" ht="81.75" customHeight="1" x14ac:dyDescent="0.3">
      <c r="B24" s="76" t="s">
        <v>112</v>
      </c>
      <c r="C24" s="77" t="s">
        <v>115</v>
      </c>
      <c r="D24" s="119"/>
      <c r="E24" s="78">
        <f>220+50</f>
        <v>270</v>
      </c>
      <c r="F24" s="78">
        <f>E24+40</f>
        <v>310</v>
      </c>
      <c r="G24" s="71"/>
      <c r="H24" s="71"/>
      <c r="I24" s="71"/>
      <c r="J24" s="71"/>
    </row>
    <row r="25" spans="2:10" ht="81.75" customHeight="1" x14ac:dyDescent="0.3">
      <c r="B25" s="76" t="s">
        <v>113</v>
      </c>
      <c r="C25" s="77" t="s">
        <v>116</v>
      </c>
      <c r="D25" s="120"/>
      <c r="E25" s="78">
        <v>310</v>
      </c>
      <c r="F25" s="78">
        <f>E25+50</f>
        <v>360</v>
      </c>
      <c r="G25" s="71"/>
      <c r="H25" s="71"/>
      <c r="I25" s="71"/>
      <c r="J25" s="71"/>
    </row>
    <row r="26" spans="2:10" ht="60.75" customHeight="1" x14ac:dyDescent="0.3">
      <c r="B26" s="83" t="s">
        <v>114</v>
      </c>
      <c r="C26" s="81" t="s">
        <v>117</v>
      </c>
      <c r="D26" s="121"/>
      <c r="E26" s="84">
        <v>390</v>
      </c>
      <c r="F26" s="85">
        <f>E26+60</f>
        <v>450</v>
      </c>
      <c r="G26" s="71"/>
      <c r="H26" s="71"/>
      <c r="I26" s="71"/>
      <c r="J26" s="71"/>
    </row>
    <row r="27" spans="2:10" ht="18" thickBot="1" x14ac:dyDescent="0.35">
      <c r="B27" s="86"/>
      <c r="C27" s="71"/>
      <c r="D27" s="86"/>
      <c r="E27" s="86"/>
      <c r="F27" s="86"/>
      <c r="G27" s="71"/>
      <c r="H27" s="71"/>
      <c r="I27" s="71"/>
      <c r="J27" s="71"/>
    </row>
    <row r="28" spans="2:10" s="3" customFormat="1" ht="45" customHeight="1" x14ac:dyDescent="0.3">
      <c r="B28" s="89"/>
      <c r="C28" s="90" t="s">
        <v>102</v>
      </c>
      <c r="D28" s="91"/>
      <c r="E28" s="92" t="s">
        <v>54</v>
      </c>
      <c r="F28" s="92" t="s">
        <v>55</v>
      </c>
      <c r="G28" s="71"/>
      <c r="H28" s="71"/>
      <c r="I28" s="71"/>
      <c r="J28" s="71"/>
    </row>
    <row r="29" spans="2:10" s="3" customFormat="1" ht="242.25" customHeight="1" x14ac:dyDescent="0.3">
      <c r="B29" s="88" t="s">
        <v>101</v>
      </c>
      <c r="C29" s="115" t="s">
        <v>103</v>
      </c>
      <c r="D29" s="77"/>
      <c r="E29" s="78">
        <v>270</v>
      </c>
      <c r="F29" s="78">
        <v>290</v>
      </c>
      <c r="G29" s="71"/>
      <c r="H29" s="71"/>
      <c r="I29" s="71"/>
      <c r="J29" s="71"/>
    </row>
    <row r="30" spans="2:10" ht="279" customHeight="1" x14ac:dyDescent="0.3">
      <c r="B30" s="88" t="s">
        <v>93</v>
      </c>
      <c r="C30" s="115" t="s">
        <v>104</v>
      </c>
      <c r="D30" s="77"/>
      <c r="E30" s="78">
        <v>280</v>
      </c>
      <c r="F30" s="78">
        <v>300</v>
      </c>
      <c r="G30" s="71"/>
      <c r="H30" s="71"/>
      <c r="I30" s="71"/>
      <c r="J30" s="71"/>
    </row>
    <row r="31" spans="2:10" ht="279" customHeight="1" x14ac:dyDescent="0.3">
      <c r="B31" s="88" t="s">
        <v>93</v>
      </c>
      <c r="C31" s="115" t="s">
        <v>105</v>
      </c>
      <c r="D31" s="77"/>
      <c r="E31" s="78">
        <v>350</v>
      </c>
      <c r="F31" s="78">
        <v>360</v>
      </c>
      <c r="G31" s="71"/>
      <c r="H31" s="71"/>
      <c r="I31" s="71"/>
      <c r="J31" s="71"/>
    </row>
    <row r="32" spans="2:10" ht="127.5" customHeight="1" x14ac:dyDescent="0.3">
      <c r="B32" s="88" t="s">
        <v>94</v>
      </c>
      <c r="C32" s="115" t="s">
        <v>95</v>
      </c>
      <c r="D32" s="77"/>
      <c r="E32" s="137">
        <v>105</v>
      </c>
      <c r="F32" s="138"/>
      <c r="G32" s="71"/>
      <c r="H32" s="71"/>
      <c r="I32" s="71"/>
      <c r="J32" s="71"/>
    </row>
    <row r="33" spans="2:10" ht="81.75" customHeight="1" x14ac:dyDescent="0.3">
      <c r="B33" s="93"/>
      <c r="C33" s="114" t="s">
        <v>92</v>
      </c>
      <c r="D33" s="94"/>
      <c r="E33" s="94"/>
      <c r="F33" s="94"/>
      <c r="G33" s="71"/>
      <c r="H33" s="71"/>
      <c r="I33" s="71"/>
      <c r="J33" s="71"/>
    </row>
  </sheetData>
  <mergeCells count="2">
    <mergeCell ref="E32:F32"/>
    <mergeCell ref="C10:D10"/>
  </mergeCells>
  <phoneticPr fontId="21" type="noConversion"/>
  <dataValidations count="20">
    <dataValidation allowBlank="1" showInputMessage="1" showErrorMessage="1" prompt="Enter Company Slogan in this cell and company address in cells below, from cell B4 through B6" sqref="B2 C2:G3" xr:uid="{AFC85C68-3901-42E0-8CEB-0C9DCDEBBF3C}"/>
    <dataValidation allowBlank="1" showInputMessage="1" showErrorMessage="1" prompt="Enter company Street Address in this cell" sqref="E4:F5 G4" xr:uid="{F1A59437-8B5A-41CE-8CB6-67CA975FBEFA}"/>
    <dataValidation allowBlank="1" showInputMessage="1" showErrorMessage="1" prompt="Enter company Phone and Fax numbers in this cell" sqref="B3:B6 F5:G5" xr:uid="{CABABDCE-CD37-4930-A0FB-26D2A5DDBFF5}"/>
    <dataValidation allowBlank="1" showInputMessage="1" showErrorMessage="1" prompt="Enter customer Street Address in this cell" sqref="B8 F8:G8" xr:uid="{94E5ABFA-7D21-42AD-8D67-B03CF45D564F}"/>
    <dataValidation allowBlank="1" showInputMessage="1" showErrorMessage="1" prompt="Enter customer City, State, and Zip Code in this cell" sqref="B9 F9:G9" xr:uid="{D266DDD3-E3BB-4A75-ACF6-B7CA70E9E3F2}"/>
    <dataValidation allowBlank="1" showInputMessage="1" showErrorMessage="1" prompt="Enter Free On Board Point in cell below" sqref="F8" xr:uid="{FCACE806-BF71-4971-82EF-F1C72AD8BA57}"/>
    <dataValidation allowBlank="1" showInputMessage="1" showErrorMessage="1" prompt="Enter Free On Board Point in this cell" sqref="F9" xr:uid="{DCB43C3A-12CB-4080-A558-BDE3C5F345CE}"/>
    <dataValidation allowBlank="1" showInputMessage="1" showErrorMessage="1" prompt="Enter Quantity in this column under this heading" sqref="B16:B18 B12:B13 B28 B23" xr:uid="{927DCB58-9E8F-4C85-A961-E569F2C9EE6C}"/>
    <dataValidation allowBlank="1" showInputMessage="1" showErrorMessage="1" prompt="Enter Unit Price in this column under this heading" sqref="E16:F18 E12:F13 E28:F28 E23:F23" xr:uid="{379CF41E-5521-443A-AC4F-1310866C1269}"/>
    <dataValidation allowBlank="1" showInputMessage="1" showErrorMessage="1" prompt="Create a Price quote with tax calculation in this worksheet. Enter company, customer, quotation, shipping, and product details. Total due is automatically calculated" sqref="A1" xr:uid="{99D651C0-FDCD-4AFF-997D-4EBB06FD1D66}"/>
    <dataValidation allowBlank="1" showInputMessage="1" showErrorMessage="1" prompt="Enter Quotation end date in this cell" sqref="F4" xr:uid="{E7F6225C-3C03-4E9A-B39F-51D474805C89}"/>
    <dataValidation allowBlank="1" showInputMessage="1" showErrorMessage="1" prompt="Enter quotation Date in this cell" sqref="F2" xr:uid="{EE54B0C3-290E-4E97-A8B5-F28EDCF832C4}"/>
    <dataValidation allowBlank="1" showInputMessage="1" showErrorMessage="1" prompt="Enter Purchase Order Number in cell below" sqref="C10" xr:uid="{604ACA2A-4A9F-4B53-8D65-3960AF75739A}"/>
    <dataValidation allowBlank="1" showInputMessage="1" showErrorMessage="1" prompt="Enter Comments or Special Instructions in cell at right" sqref="B10:B11" xr:uid="{522CB409-F541-40EB-8D77-37FBFB1EB722}"/>
    <dataValidation allowBlank="1" showInputMessage="1" showErrorMessage="1" prompt="Enter Description in this column under this heading" sqref="C16:D18 C12:D13 C28:D28 C23:D23" xr:uid="{D80FAF00-FED0-48C6-B391-3724EDDA6F8F}"/>
    <dataValidation allowBlank="1" showInputMessage="1" showErrorMessage="1" prompt="Enter shipping details in cells B14 through G15, and product details in table starting in cell B17. Enter Salesperson name in cell below" sqref="E10:F10" xr:uid="{9C3C6CD3-971B-4653-B693-98E4A2F24DE1}"/>
    <dataValidation allowBlank="1" showInputMessage="1" showErrorMessage="1" prompt="Enter customer Name, Company Name, Street Address, and Phone number in cells below, from cell B8 through B12, Quotation end date in cell G7 and Prepared by name in cell G8" sqref="B7" xr:uid="{4422E7C8-0AFD-4998-ABF1-C53D5DEF067C}"/>
    <dataValidation allowBlank="1" showInputMessage="1" showErrorMessage="1" prompt="Enter customer Name in this cell" sqref="G7 F5" xr:uid="{EC48C85E-1778-4B11-91A8-4D5BF9851ECF}"/>
    <dataValidation allowBlank="1" showInputMessage="1" showErrorMessage="1" prompt="Append company Contact Name, Phone Number, and Email address in this cell" sqref="D27:F27 D22:F22 B22 B27" xr:uid="{EF1CD411-9A57-4377-A1B6-9D842E03FC9D}"/>
    <dataValidation allowBlank="1" showInputMessage="1" showErrorMessage="1" prompt="Enter Company Name in this cell and slogan in cell below. Quotation title is in cell at right" sqref="B1:G1" xr:uid="{5989202C-D7FC-41E1-8D22-3600F30E4404}"/>
  </dataValidations>
  <hyperlinks>
    <hyperlink ref="C33" r:id="rId1" xr:uid="{EC94E5FE-70DC-4A4D-B874-1FF0BF0B5A9B}"/>
    <hyperlink ref="C10:D10" r:id="rId2" display="https://materialised.com.au/product-category/all-prints/" xr:uid="{20B1DB82-6F8E-4240-BA41-A22B3216188C}"/>
  </hyperlinks>
  <pageMargins left="0.70866141732283472" right="0.70866141732283472" top="0.74803149606299213" bottom="0.74803149606299213" header="0.31496062992125984" footer="0.31496062992125984"/>
  <pageSetup paperSize="9" scale="47" orientation="landscape" r:id="rId3"/>
  <rowBreaks count="1" manualBreakCount="1">
    <brk id="27" max="5" man="1"/>
  </rowBreaks>
  <drawing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6F50-279E-4E0F-97E8-8902D90B33FA}">
  <dimension ref="A1:K19"/>
  <sheetViews>
    <sheetView topLeftCell="A8" zoomScale="75" zoomScaleNormal="75" workbookViewId="0">
      <selection activeCell="E19" sqref="E19"/>
    </sheetView>
  </sheetViews>
  <sheetFormatPr defaultColWidth="9" defaultRowHeight="14" x14ac:dyDescent="0.3"/>
  <cols>
    <col min="1" max="1" width="2.58203125" customWidth="1"/>
    <col min="2" max="2" width="24.33203125" customWidth="1"/>
    <col min="3" max="3" width="31.58203125" customWidth="1"/>
    <col min="4" max="4" width="29" customWidth="1"/>
    <col min="5" max="5" width="33.83203125" customWidth="1"/>
    <col min="6" max="6" width="15.08203125" customWidth="1"/>
    <col min="7" max="7" width="20" customWidth="1"/>
    <col min="8" max="8" width="17.08203125" customWidth="1"/>
    <col min="9" max="11" width="13.58203125" customWidth="1"/>
    <col min="12" max="12" width="17.08203125" customWidth="1"/>
  </cols>
  <sheetData>
    <row r="1" spans="1:11" ht="92.25" customHeight="1" x14ac:dyDescent="0.4">
      <c r="A1" s="1"/>
      <c r="B1" s="15" t="s">
        <v>5</v>
      </c>
      <c r="C1" s="2"/>
      <c r="D1" s="2"/>
      <c r="E1" s="2"/>
      <c r="F1" s="2"/>
      <c r="G1" s="2"/>
      <c r="H1" s="2"/>
    </row>
    <row r="2" spans="1:11" ht="17.25" customHeight="1" x14ac:dyDescent="0.3">
      <c r="B2" s="13"/>
      <c r="C2" s="14"/>
      <c r="D2" s="14"/>
      <c r="E2" s="14"/>
      <c r="F2" s="30" t="s">
        <v>11</v>
      </c>
      <c r="G2" s="26">
        <f ca="1">TODAY()</f>
        <v>46129</v>
      </c>
      <c r="H2" s="4"/>
    </row>
    <row r="3" spans="1:11" s="71" customFormat="1" ht="16.5" customHeight="1" x14ac:dyDescent="0.3">
      <c r="B3" s="95" t="s">
        <v>7</v>
      </c>
      <c r="C3" s="96"/>
      <c r="D3" s="96"/>
      <c r="E3" s="96"/>
      <c r="F3" s="97" t="s">
        <v>12</v>
      </c>
      <c r="G3" s="98" t="s">
        <v>128</v>
      </c>
      <c r="H3" s="99"/>
    </row>
    <row r="4" spans="1:11" s="71" customFormat="1" ht="15.75" customHeight="1" x14ac:dyDescent="0.3">
      <c r="B4" s="100" t="s">
        <v>8</v>
      </c>
      <c r="C4" s="101"/>
      <c r="D4" s="101"/>
      <c r="E4" s="101"/>
      <c r="F4" s="102" t="s">
        <v>3</v>
      </c>
      <c r="G4" s="103">
        <f ca="1">TODAY() + 30</f>
        <v>46159</v>
      </c>
      <c r="H4" s="86"/>
    </row>
    <row r="5" spans="1:11" s="71" customFormat="1" ht="16.5" customHeight="1" x14ac:dyDescent="0.3">
      <c r="B5" s="95"/>
      <c r="C5" s="104"/>
      <c r="D5" s="104"/>
      <c r="E5" s="104"/>
      <c r="F5" s="102" t="s">
        <v>9</v>
      </c>
      <c r="G5" s="105" t="s">
        <v>6</v>
      </c>
      <c r="H5" s="100"/>
    </row>
    <row r="6" spans="1:11" s="71" customFormat="1" ht="17.25" customHeight="1" x14ac:dyDescent="0.35">
      <c r="B6" s="100"/>
      <c r="C6" s="106"/>
      <c r="D6" s="106"/>
      <c r="E6" s="106"/>
      <c r="H6" s="107"/>
    </row>
    <row r="7" spans="1:11" s="71" customFormat="1" ht="15" customHeight="1" x14ac:dyDescent="0.35">
      <c r="B7" s="107" t="s">
        <v>2</v>
      </c>
      <c r="C7" s="108"/>
      <c r="D7" s="108"/>
      <c r="E7" s="108"/>
      <c r="F7" s="109"/>
      <c r="H7" s="110"/>
    </row>
    <row r="8" spans="1:11" s="71" customFormat="1" ht="15" customHeight="1" x14ac:dyDescent="0.35">
      <c r="B8" s="101"/>
      <c r="C8" s="101"/>
      <c r="D8" s="101"/>
      <c r="E8" s="101"/>
      <c r="F8" s="109"/>
      <c r="G8" s="111" t="s">
        <v>10</v>
      </c>
      <c r="H8" s="86"/>
    </row>
    <row r="9" spans="1:11" s="71" customFormat="1" ht="15" customHeight="1" x14ac:dyDescent="0.35">
      <c r="B9" s="101"/>
      <c r="C9" s="101"/>
      <c r="D9" s="101"/>
      <c r="E9" s="101"/>
      <c r="F9" s="109"/>
      <c r="G9" s="112" t="s">
        <v>129</v>
      </c>
      <c r="H9" s="86"/>
    </row>
    <row r="10" spans="1:11" s="71" customFormat="1" ht="78.75" customHeight="1" x14ac:dyDescent="0.3">
      <c r="B10" s="113" t="s">
        <v>4</v>
      </c>
      <c r="C10" s="123" t="s">
        <v>98</v>
      </c>
      <c r="D10" s="123"/>
      <c r="E10" s="123"/>
      <c r="F10" s="86"/>
      <c r="G10" s="86"/>
    </row>
    <row r="11" spans="1:11" ht="12" customHeight="1" thickBot="1" x14ac:dyDescent="0.35">
      <c r="B11" s="17"/>
      <c r="C11" s="18"/>
      <c r="D11" s="18"/>
      <c r="E11" s="18"/>
      <c r="F11" s="20"/>
      <c r="G11" s="67"/>
    </row>
    <row r="12" spans="1:11" s="3" customFormat="1" ht="1" customHeight="1" thickBot="1" x14ac:dyDescent="0.35">
      <c r="B12" s="68" t="s">
        <v>0</v>
      </c>
      <c r="C12" s="69" t="s">
        <v>1</v>
      </c>
      <c r="D12" s="69" t="s">
        <v>122</v>
      </c>
      <c r="E12" s="69" t="s">
        <v>13</v>
      </c>
      <c r="F12" s="69" t="s">
        <v>52</v>
      </c>
      <c r="G12" s="70" t="s">
        <v>53</v>
      </c>
      <c r="H12" s="71"/>
      <c r="I12" s="71"/>
      <c r="J12" s="71"/>
      <c r="K12" s="71"/>
    </row>
    <row r="13" spans="1:11" s="3" customFormat="1" ht="48.75" customHeight="1" x14ac:dyDescent="0.3">
      <c r="B13" s="89"/>
      <c r="C13" s="90"/>
      <c r="D13" s="90"/>
      <c r="E13" s="91"/>
      <c r="F13" s="92"/>
      <c r="G13" s="92"/>
      <c r="H13" s="71"/>
      <c r="I13" s="71"/>
      <c r="J13" s="71"/>
      <c r="K13" s="71"/>
    </row>
    <row r="14" spans="1:11" ht="127" customHeight="1" x14ac:dyDescent="0.3">
      <c r="B14" s="76" t="s">
        <v>125</v>
      </c>
      <c r="C14" s="77" t="s">
        <v>118</v>
      </c>
      <c r="D14" s="77"/>
      <c r="E14" s="77" t="s">
        <v>119</v>
      </c>
      <c r="F14" s="78">
        <v>6</v>
      </c>
      <c r="G14" s="79"/>
      <c r="H14" s="71"/>
      <c r="I14" s="71"/>
      <c r="J14" s="71"/>
      <c r="K14" s="71"/>
    </row>
    <row r="15" spans="1:11" ht="127" customHeight="1" x14ac:dyDescent="0.3">
      <c r="B15" s="76" t="s">
        <v>127</v>
      </c>
      <c r="C15" s="77" t="s">
        <v>118</v>
      </c>
      <c r="D15" s="77"/>
      <c r="E15" s="77" t="s">
        <v>119</v>
      </c>
      <c r="F15" s="78">
        <v>20</v>
      </c>
      <c r="G15" s="78"/>
      <c r="H15" s="71"/>
      <c r="I15" s="71"/>
      <c r="J15" s="71"/>
      <c r="K15" s="71"/>
    </row>
    <row r="16" spans="1:11" ht="127" customHeight="1" x14ac:dyDescent="0.3">
      <c r="B16" s="76" t="s">
        <v>126</v>
      </c>
      <c r="C16" s="77" t="s">
        <v>118</v>
      </c>
      <c r="D16" s="77"/>
      <c r="E16" s="77" t="s">
        <v>119</v>
      </c>
      <c r="F16" s="78">
        <v>20</v>
      </c>
      <c r="G16" s="78"/>
      <c r="H16" s="71"/>
      <c r="I16" s="71"/>
      <c r="J16" s="71"/>
      <c r="K16" s="71"/>
    </row>
    <row r="17" spans="2:11" ht="135" customHeight="1" x14ac:dyDescent="0.3">
      <c r="B17" s="76" t="s">
        <v>106</v>
      </c>
      <c r="C17" s="81" t="s">
        <v>123</v>
      </c>
      <c r="D17" s="81"/>
      <c r="E17" s="81" t="s">
        <v>124</v>
      </c>
      <c r="F17" s="78">
        <v>30</v>
      </c>
      <c r="G17" s="78"/>
      <c r="H17" s="71"/>
      <c r="I17" s="71"/>
      <c r="J17" s="71"/>
      <c r="K17" s="71"/>
    </row>
    <row r="18" spans="2:11" ht="141" customHeight="1" x14ac:dyDescent="0.3">
      <c r="B18" s="76" t="s">
        <v>107</v>
      </c>
      <c r="C18" s="81" t="s">
        <v>120</v>
      </c>
      <c r="D18" s="81"/>
      <c r="E18" s="77" t="s">
        <v>121</v>
      </c>
      <c r="F18" s="78">
        <v>39</v>
      </c>
      <c r="G18" s="78"/>
      <c r="H18" s="71"/>
      <c r="I18" s="71"/>
      <c r="J18" s="71"/>
      <c r="K18" s="71"/>
    </row>
    <row r="19" spans="2:11" ht="166" customHeight="1" x14ac:dyDescent="0.3">
      <c r="B19" s="116" t="s">
        <v>108</v>
      </c>
      <c r="C19" s="117" t="s">
        <v>130</v>
      </c>
      <c r="D19" s="122"/>
      <c r="E19" s="80" t="s">
        <v>131</v>
      </c>
      <c r="F19" s="78">
        <v>20</v>
      </c>
      <c r="G19" s="79"/>
      <c r="H19" s="71"/>
      <c r="I19" s="71"/>
      <c r="J19" s="71"/>
      <c r="K19" s="71"/>
    </row>
  </sheetData>
  <mergeCells count="1">
    <mergeCell ref="C10:E10"/>
  </mergeCells>
  <dataValidations count="19">
    <dataValidation allowBlank="1" showInputMessage="1" showErrorMessage="1" prompt="Enter Company Name in this cell and slogan in cell below. Quotation title is in cell at right" sqref="B1:H1" xr:uid="{7AAF4C01-6A8C-431A-9326-F767536E1761}"/>
    <dataValidation allowBlank="1" showInputMessage="1" showErrorMessage="1" prompt="Enter customer Name in this cell" sqref="H7 G5" xr:uid="{F1CA0D85-EB39-4DA9-91E2-A34BCEF751C5}"/>
    <dataValidation allowBlank="1" showInputMessage="1" showErrorMessage="1" prompt="Enter customer Name, Company Name, Street Address, and Phone number in cells below, from cell B8 through B12, Quotation end date in cell G7 and Prepared by name in cell G8" sqref="B7" xr:uid="{8AACC8BD-C2B1-4280-A9A4-6CBF67E9A3CB}"/>
    <dataValidation allowBlank="1" showInputMessage="1" showErrorMessage="1" prompt="Enter shipping details in cells B14 through G15, and product details in table starting in cell B17. Enter Salesperson name in cell below" sqref="F10:G10" xr:uid="{5ECD0A1D-601A-4404-8C79-A0C337101277}"/>
    <dataValidation allowBlank="1" showInputMessage="1" showErrorMessage="1" prompt="Enter Description in this column under this heading" sqref="C17:E19 C12:E13" xr:uid="{F8B8B326-3DD7-439F-8785-A634E4345B93}"/>
    <dataValidation allowBlank="1" showInputMessage="1" showErrorMessage="1" prompt="Enter Comments or Special Instructions in cell at right" sqref="B10:B11" xr:uid="{5C03ECBC-AB54-46A0-8721-E63693E14EE7}"/>
    <dataValidation allowBlank="1" showInputMessage="1" showErrorMessage="1" prompt="Enter Purchase Order Number in cell below" sqref="C10:D10" xr:uid="{409B4E5E-9491-434A-B4F2-2BCCB0750899}"/>
    <dataValidation allowBlank="1" showInputMessage="1" showErrorMessage="1" prompt="Enter quotation Date in this cell" sqref="G2" xr:uid="{ED669037-6628-4912-A20A-2769EE04236B}"/>
    <dataValidation allowBlank="1" showInputMessage="1" showErrorMessage="1" prompt="Enter Quotation end date in this cell" sqref="G4" xr:uid="{AE86967E-1E88-4432-B476-B728FE7A1F98}"/>
    <dataValidation allowBlank="1" showInputMessage="1" showErrorMessage="1" prompt="Create a Price quote with tax calculation in this worksheet. Enter company, customer, quotation, shipping, and product details. Total due is automatically calculated" sqref="A1" xr:uid="{89C57E66-6CFC-4BD6-BAD9-7D0BC40A3611}"/>
    <dataValidation allowBlank="1" showInputMessage="1" showErrorMessage="1" prompt="Enter Unit Price in this column under this heading" sqref="F17:G19 F12:G13" xr:uid="{F500EE23-175C-4458-9E4B-672D7647C75B}"/>
    <dataValidation allowBlank="1" showInputMessage="1" showErrorMessage="1" prompt="Enter Quantity in this column under this heading" sqref="B17:B19 B12:B13" xr:uid="{73765BA6-3642-4431-931B-3759E7C644C7}"/>
    <dataValidation allowBlank="1" showInputMessage="1" showErrorMessage="1" prompt="Enter Free On Board Point in this cell" sqref="G9" xr:uid="{1F3B7040-8EF3-4609-A519-54AA7C58B578}"/>
    <dataValidation allowBlank="1" showInputMessage="1" showErrorMessage="1" prompt="Enter Free On Board Point in cell below" sqref="G8" xr:uid="{31C61532-06F1-4721-A1FD-E4A55EF7982E}"/>
    <dataValidation allowBlank="1" showInputMessage="1" showErrorMessage="1" prompt="Enter customer City, State, and Zip Code in this cell" sqref="B9 G9:H9" xr:uid="{DAB9F9C5-A814-4603-96F0-33E00C497E92}"/>
    <dataValidation allowBlank="1" showInputMessage="1" showErrorMessage="1" prompt="Enter customer Street Address in this cell" sqref="B8 G8:H8" xr:uid="{4B70D3C9-241D-4C8F-86A0-A0077AC92E79}"/>
    <dataValidation allowBlank="1" showInputMessage="1" showErrorMessage="1" prompt="Enter company Phone and Fax numbers in this cell" sqref="B3:B6 G5:H5" xr:uid="{AA0FDC2D-F34F-4C5D-9B7A-384F27B0ACA5}"/>
    <dataValidation allowBlank="1" showInputMessage="1" showErrorMessage="1" prompt="Enter company Street Address in this cell" sqref="F4:G5 H4" xr:uid="{5A95C219-022D-4B3F-9158-7CEA2963D049}"/>
    <dataValidation allowBlank="1" showInputMessage="1" showErrorMessage="1" prompt="Enter Company Slogan in this cell and company address in cells below, from cell B4 through B6" sqref="B2 C2:H3" xr:uid="{45DDA57D-3A02-44A4-94EC-EA0669A13F73}"/>
  </dataValidations>
  <hyperlinks>
    <hyperlink ref="C10:E10" r:id="rId1" display="https://materialised.com.au/product-category/all-prints/" xr:uid="{A117E6ED-377F-41ED-AC59-42EEB45E0659}"/>
  </hyperlinks>
  <pageMargins left="0.70866141732283472" right="0.70866141732283472" top="0.74803149606299213" bottom="0.74803149606299213" header="0.31496062992125984" footer="0.31496062992125984"/>
  <pageSetup paperSize="9" scale="47" orientation="portrait" r:id="rId2"/>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C2C76-04D2-4893-8F49-DBCF2DFD3C42}">
  <dimension ref="A1:J20"/>
  <sheetViews>
    <sheetView view="pageBreakPreview" zoomScale="60" zoomScaleNormal="75" workbookViewId="0">
      <selection activeCell="N18" sqref="N18"/>
    </sheetView>
  </sheetViews>
  <sheetFormatPr defaultColWidth="9" defaultRowHeight="14" x14ac:dyDescent="0.3"/>
  <cols>
    <col min="1" max="1" width="2.58203125" customWidth="1"/>
    <col min="2" max="2" width="26.33203125" customWidth="1"/>
    <col min="3" max="3" width="52" customWidth="1"/>
    <col min="4" max="4" width="39.5" customWidth="1"/>
    <col min="5" max="5" width="20.08203125" customWidth="1"/>
    <col min="6" max="6" width="23.08203125" customWidth="1"/>
    <col min="7" max="7" width="17.08203125" customWidth="1"/>
    <col min="8" max="10" width="13.58203125" customWidth="1"/>
    <col min="11" max="11" width="17.08203125" customWidth="1"/>
  </cols>
  <sheetData>
    <row r="1" spans="1:10" ht="92.25" customHeight="1" x14ac:dyDescent="0.4">
      <c r="A1" s="1"/>
      <c r="B1" s="15" t="s">
        <v>5</v>
      </c>
      <c r="C1" s="2"/>
      <c r="D1" s="2"/>
      <c r="E1" s="2"/>
      <c r="F1" s="2"/>
      <c r="G1" s="2"/>
    </row>
    <row r="2" spans="1:10" ht="17.25" customHeight="1" x14ac:dyDescent="0.3">
      <c r="B2" s="13"/>
      <c r="C2" s="14"/>
      <c r="D2" s="14"/>
      <c r="E2" s="30" t="s">
        <v>11</v>
      </c>
      <c r="F2" s="26">
        <f ca="1">TODAY()</f>
        <v>46129</v>
      </c>
      <c r="G2" s="4"/>
    </row>
    <row r="3" spans="1:10" ht="16.5" customHeight="1" x14ac:dyDescent="0.3">
      <c r="B3" s="22" t="s">
        <v>7</v>
      </c>
      <c r="C3" s="14"/>
      <c r="D3" s="14"/>
      <c r="E3" s="30" t="s">
        <v>12</v>
      </c>
      <c r="F3" s="27" t="s">
        <v>66</v>
      </c>
      <c r="G3" s="4"/>
    </row>
    <row r="4" spans="1:10" ht="15.75" customHeight="1" x14ac:dyDescent="0.3">
      <c r="B4" s="10" t="s">
        <v>8</v>
      </c>
      <c r="C4" s="12"/>
      <c r="D4" s="12"/>
      <c r="E4" s="28" t="s">
        <v>3</v>
      </c>
      <c r="F4" s="26">
        <f ca="1">TODAY() + 30</f>
        <v>46159</v>
      </c>
      <c r="G4" s="5"/>
    </row>
    <row r="5" spans="1:10" ht="16.5" customHeight="1" x14ac:dyDescent="0.3">
      <c r="B5" s="22"/>
      <c r="C5" s="21"/>
      <c r="D5" s="21"/>
      <c r="E5" s="28" t="s">
        <v>9</v>
      </c>
      <c r="F5" s="29" t="s">
        <v>6</v>
      </c>
      <c r="G5" s="10"/>
    </row>
    <row r="6" spans="1:10" ht="17.25" customHeight="1" x14ac:dyDescent="0.3">
      <c r="B6" s="10"/>
      <c r="C6" s="19"/>
      <c r="D6" s="19"/>
      <c r="G6" s="9"/>
    </row>
    <row r="7" spans="1:10" ht="15" customHeight="1" x14ac:dyDescent="0.3">
      <c r="B7" s="9" t="s">
        <v>2</v>
      </c>
      <c r="C7" s="11"/>
      <c r="D7" s="11"/>
      <c r="E7" s="16"/>
      <c r="G7" s="6"/>
    </row>
    <row r="8" spans="1:10" ht="15" customHeight="1" x14ac:dyDescent="0.3">
      <c r="B8" s="12"/>
      <c r="C8" s="12"/>
      <c r="D8" s="12"/>
      <c r="E8" s="16"/>
      <c r="F8" s="23" t="s">
        <v>10</v>
      </c>
      <c r="G8" s="5"/>
    </row>
    <row r="9" spans="1:10" ht="15" customHeight="1" x14ac:dyDescent="0.3">
      <c r="B9" s="12"/>
      <c r="C9" s="12"/>
      <c r="D9" s="12"/>
      <c r="E9" s="16"/>
      <c r="F9" s="7" t="s">
        <v>90</v>
      </c>
      <c r="G9" s="5"/>
    </row>
    <row r="10" spans="1:10" ht="22.5" customHeight="1" x14ac:dyDescent="0.3">
      <c r="B10" s="25" t="s">
        <v>4</v>
      </c>
      <c r="C10" s="24"/>
      <c r="D10" s="24"/>
      <c r="E10" s="8"/>
      <c r="F10" s="8"/>
    </row>
    <row r="11" spans="1:10" ht="18.5" thickBot="1" x14ac:dyDescent="0.45">
      <c r="B11" s="87"/>
      <c r="C11" s="71"/>
      <c r="D11" s="87"/>
      <c r="E11" s="87"/>
      <c r="F11" s="87"/>
      <c r="G11" s="71"/>
      <c r="H11" s="71"/>
      <c r="I11" s="71"/>
      <c r="J11" s="71"/>
    </row>
    <row r="12" spans="1:10" ht="19.5" customHeight="1" thickBot="1" x14ac:dyDescent="0.35">
      <c r="B12" s="71"/>
      <c r="C12" s="71"/>
      <c r="D12" s="71"/>
      <c r="E12" s="139" t="s">
        <v>82</v>
      </c>
      <c r="F12" s="140"/>
      <c r="G12" s="140"/>
      <c r="H12" s="140"/>
      <c r="I12" s="140"/>
      <c r="J12" s="141"/>
    </row>
    <row r="13" spans="1:10" s="3" customFormat="1" ht="33.75" customHeight="1" x14ac:dyDescent="0.3">
      <c r="B13" s="72"/>
      <c r="C13" s="73" t="s">
        <v>83</v>
      </c>
      <c r="D13" s="74"/>
      <c r="E13" s="75" t="s">
        <v>76</v>
      </c>
      <c r="F13" s="75" t="s">
        <v>77</v>
      </c>
      <c r="G13" s="75" t="s">
        <v>78</v>
      </c>
      <c r="H13" s="75" t="s">
        <v>79</v>
      </c>
      <c r="I13" s="75" t="s">
        <v>80</v>
      </c>
      <c r="J13" s="75" t="s">
        <v>81</v>
      </c>
    </row>
    <row r="14" spans="1:10" ht="126.75" customHeight="1" x14ac:dyDescent="0.3">
      <c r="B14" s="76" t="s">
        <v>74</v>
      </c>
      <c r="C14" s="77" t="s">
        <v>89</v>
      </c>
      <c r="D14" s="77"/>
      <c r="E14" s="78">
        <v>241.33333333333334</v>
      </c>
      <c r="F14" s="78">
        <v>282.66666666666669</v>
      </c>
      <c r="G14" s="78">
        <v>247.33333333333334</v>
      </c>
      <c r="H14" s="78">
        <v>290.66666666666669</v>
      </c>
      <c r="I14" s="78">
        <v>304</v>
      </c>
      <c r="J14" s="78">
        <v>338.66666666666669</v>
      </c>
    </row>
    <row r="15" spans="1:10" ht="126.75" customHeight="1" x14ac:dyDescent="0.3">
      <c r="B15" s="76" t="s">
        <v>75</v>
      </c>
      <c r="C15" s="77" t="s">
        <v>89</v>
      </c>
      <c r="D15" s="77"/>
      <c r="E15" s="78">
        <v>278.66666666666669</v>
      </c>
      <c r="F15" s="78">
        <v>312</v>
      </c>
      <c r="G15" s="78">
        <v>283.36</v>
      </c>
      <c r="H15" s="78">
        <v>320</v>
      </c>
      <c r="I15" s="78">
        <v>330.66666666666669</v>
      </c>
      <c r="J15" s="78">
        <v>369.33333333333331</v>
      </c>
    </row>
    <row r="16" spans="1:10" ht="18" thickBot="1" x14ac:dyDescent="0.35">
      <c r="B16" s="71"/>
      <c r="C16" s="71"/>
      <c r="D16" s="71"/>
      <c r="E16" s="71"/>
      <c r="F16" s="71"/>
      <c r="G16" s="71"/>
      <c r="H16" s="71"/>
      <c r="I16" s="71"/>
      <c r="J16" s="71"/>
    </row>
    <row r="17" spans="2:10" ht="19.5" customHeight="1" thickBot="1" x14ac:dyDescent="0.35">
      <c r="B17" s="71"/>
      <c r="C17" s="71"/>
      <c r="D17" s="71"/>
      <c r="E17" s="139" t="s">
        <v>82</v>
      </c>
      <c r="F17" s="140"/>
      <c r="G17" s="140"/>
      <c r="H17" s="140"/>
      <c r="I17" s="140"/>
      <c r="J17" s="141"/>
    </row>
    <row r="18" spans="2:10" s="3" customFormat="1" ht="30" customHeight="1" x14ac:dyDescent="0.3">
      <c r="B18" s="72"/>
      <c r="C18" s="73" t="s">
        <v>84</v>
      </c>
      <c r="D18" s="74"/>
      <c r="E18" s="75" t="s">
        <v>85</v>
      </c>
      <c r="F18" s="75"/>
      <c r="G18" s="75"/>
      <c r="H18" s="75" t="s">
        <v>86</v>
      </c>
      <c r="I18" s="75" t="s">
        <v>87</v>
      </c>
      <c r="J18" s="75" t="s">
        <v>88</v>
      </c>
    </row>
    <row r="19" spans="2:10" ht="126.75" customHeight="1" x14ac:dyDescent="0.3">
      <c r="B19" s="76" t="s">
        <v>74</v>
      </c>
      <c r="C19" s="77" t="s">
        <v>89</v>
      </c>
      <c r="D19" s="77"/>
      <c r="E19" s="78">
        <v>96</v>
      </c>
      <c r="F19" s="78"/>
      <c r="G19" s="78"/>
      <c r="H19" s="78">
        <v>114.66666666666667</v>
      </c>
      <c r="I19" s="78">
        <v>117.33333333333333</v>
      </c>
      <c r="J19" s="78">
        <v>133.33333333333334</v>
      </c>
    </row>
    <row r="20" spans="2:10" ht="126.75" customHeight="1" x14ac:dyDescent="0.3">
      <c r="B20" s="76" t="s">
        <v>75</v>
      </c>
      <c r="C20" s="77" t="s">
        <v>89</v>
      </c>
      <c r="D20" s="77"/>
      <c r="E20" s="78">
        <v>112</v>
      </c>
      <c r="F20" s="78"/>
      <c r="G20" s="78"/>
      <c r="H20" s="78">
        <v>130.66666666666666</v>
      </c>
      <c r="I20" s="78">
        <v>133.33333333333334</v>
      </c>
      <c r="J20" s="78">
        <v>150.66666666666666</v>
      </c>
    </row>
  </sheetData>
  <mergeCells count="2">
    <mergeCell ref="E12:J12"/>
    <mergeCell ref="E17:J17"/>
  </mergeCells>
  <dataValidations count="19">
    <dataValidation allowBlank="1" showInputMessage="1" showErrorMessage="1" prompt="Enter Company Name in this cell and slogan in cell below. Quotation title is in cell at right" sqref="B1:G1" xr:uid="{32798D4B-B1E5-477E-98E5-DFCD875C2305}"/>
    <dataValidation allowBlank="1" showInputMessage="1" showErrorMessage="1" prompt="Enter customer Name in this cell" sqref="G7 F5" xr:uid="{2F0DC0B9-2E0C-4122-8E0D-00F03B5D4401}"/>
    <dataValidation allowBlank="1" showInputMessage="1" showErrorMessage="1" prompt="Enter customer Name, Company Name, Street Address, and Phone number in cells below, from cell B8 through B12, Quotation end date in cell G7 and Prepared by name in cell G8" sqref="B7" xr:uid="{6C1E0048-13B6-4EC3-A5F7-8789FD3AD105}"/>
    <dataValidation allowBlank="1" showInputMessage="1" showErrorMessage="1" prompt="Enter shipping details in cells B14 through G15, and product details in table starting in cell B17. Enter Salesperson name in cell below" sqref="E10:F10" xr:uid="{2A0F619C-2F8D-4942-88D8-55D9FEB5D6AF}"/>
    <dataValidation allowBlank="1" showInputMessage="1" showErrorMessage="1" prompt="Enter Description in this column under this heading" sqref="C13:D13 C18:D18" xr:uid="{0ED2099D-D4BA-46EC-BDD5-4EB15B78ABF3}"/>
    <dataValidation allowBlank="1" showInputMessage="1" showErrorMessage="1" prompt="Enter Comments or Special Instructions in cell at right" sqref="B10" xr:uid="{F2B2BAE6-E509-44D0-8213-C50E6DCEFE66}"/>
    <dataValidation allowBlank="1" showInputMessage="1" showErrorMessage="1" prompt="Enter Purchase Order Number in cell below" sqref="C10:D10" xr:uid="{B3BBC83C-3BBE-48E8-AD95-25341046B012}"/>
    <dataValidation allowBlank="1" showInputMessage="1" showErrorMessage="1" prompt="Enter quotation Date in this cell" sqref="F2" xr:uid="{5F6A3540-5FD9-4C01-894E-ADFBE37EAB3D}"/>
    <dataValidation allowBlank="1" showInputMessage="1" showErrorMessage="1" prompt="Enter Quotation end date in this cell" sqref="F4" xr:uid="{256AA7F9-18B2-44A0-B292-73DA152059F1}"/>
    <dataValidation allowBlank="1" showInputMessage="1" showErrorMessage="1" prompt="Create a Price quote with tax calculation in this worksheet. Enter company, customer, quotation, shipping, and product details. Total due is automatically calculated" sqref="A1" xr:uid="{8739133D-1FE2-4591-8AD1-8126391A864A}"/>
    <dataValidation allowBlank="1" showInputMessage="1" showErrorMessage="1" prompt="Enter Unit Price in this column under this heading" sqref="E13:J13 E18:J18" xr:uid="{F6353CC1-4B96-4356-846D-2889F6E4C7A7}"/>
    <dataValidation allowBlank="1" showInputMessage="1" showErrorMessage="1" prompt="Enter Quantity in this column under this heading" sqref="B13 B18" xr:uid="{534426CE-195F-43A5-92E3-E3B6DC9E6816}"/>
    <dataValidation allowBlank="1" showInputMessage="1" showErrorMessage="1" prompt="Enter Free On Board Point in this cell" sqref="F9" xr:uid="{E9E78F5A-92C6-42F3-971E-17581A9F4AF6}"/>
    <dataValidation allowBlank="1" showInputMessage="1" showErrorMessage="1" prompt="Enter Free On Board Point in cell below" sqref="F8" xr:uid="{3CD5983B-3058-4214-AACC-2EB234688BA6}"/>
    <dataValidation allowBlank="1" showInputMessage="1" showErrorMessage="1" prompt="Enter customer City, State, and Zip Code in this cell" sqref="B9 F9:G9" xr:uid="{F3D662E5-63BD-4757-B34B-D30D81070A37}"/>
    <dataValidation allowBlank="1" showInputMessage="1" showErrorMessage="1" prompt="Enter customer Street Address in this cell" sqref="B8 F8:G8" xr:uid="{259E9EC8-14A4-40B1-9C0A-985DD5976BFA}"/>
    <dataValidation allowBlank="1" showInputMessage="1" showErrorMessage="1" prompt="Enter company Phone and Fax numbers in this cell" sqref="B3:B6 F5:G5" xr:uid="{079457FD-0526-4154-BA25-CBF55FF91260}"/>
    <dataValidation allowBlank="1" showInputMessage="1" showErrorMessage="1" prompt="Enter company Street Address in this cell" sqref="E4:F5 G4" xr:uid="{16613637-F682-41E2-99E3-C6B34F9DF18B}"/>
    <dataValidation allowBlank="1" showInputMessage="1" showErrorMessage="1" prompt="Enter Company Slogan in this cell and company address in cells below, from cell B4 through B6" sqref="B2 C2:G3" xr:uid="{01BFD242-44F4-4235-AE08-83D44F130850}"/>
  </dataValidations>
  <pageMargins left="0.70866141732283472" right="0.70866141732283472" top="0.74803149606299213" bottom="0.74803149606299213" header="0.31496062992125984" footer="0.31496062992125984"/>
  <pageSetup paperSize="9"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4715237B52674688D30F390F0771C2" ma:contentTypeVersion="20" ma:contentTypeDescription="Create a new document." ma:contentTypeScope="" ma:versionID="0b4638dba7bb643693d0ef0f1e5b7e83">
  <xsd:schema xmlns:xsd="http://www.w3.org/2001/XMLSchema" xmlns:xs="http://www.w3.org/2001/XMLSchema" xmlns:p="http://schemas.microsoft.com/office/2006/metadata/properties" xmlns:ns2="0ba8a03f-7eee-46a4-9b19-7d0ba88ccb6d" xmlns:ns3="f14cec44-e813-4a40-a593-7a5390256f06" targetNamespace="http://schemas.microsoft.com/office/2006/metadata/properties" ma:root="true" ma:fieldsID="099ff9d237eee487b97c2fb8e061cbf6" ns2:_="" ns3:_="">
    <xsd:import namespace="0ba8a03f-7eee-46a4-9b19-7d0ba88ccb6d"/>
    <xsd:import namespace="f14cec44-e813-4a40-a593-7a5390256f0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8a03f-7eee-46a4-9b19-7d0ba88ccb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6971eb9d-4cc0-4721-b445-b1d13fbc96a2}" ma:internalName="TaxCatchAll" ma:showField="CatchAllData" ma:web="0ba8a03f-7eee-46a4-9b19-7d0ba88ccb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4cec44-e813-4a40-a593-7a5390256f06"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eedc7a6-1663-4f97-9fc9-f24da86377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4cec44-e813-4a40-a593-7a5390256f06">
      <Terms xmlns="http://schemas.microsoft.com/office/infopath/2007/PartnerControls"/>
    </lcf76f155ced4ddcb4097134ff3c332f>
    <TaxCatchAll xmlns="0ba8a03f-7eee-46a4-9b19-7d0ba88ccb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2E43E-F466-4ECA-9FB9-C9973C02D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8a03f-7eee-46a4-9b19-7d0ba88ccb6d"/>
    <ds:schemaRef ds:uri="f14cec44-e813-4a40-a593-7a5390256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931817-76FB-4131-B1BA-FC1EFC2994B6}">
  <ds:schemaRefs>
    <ds:schemaRef ds:uri="http://schemas.microsoft.com/office/2006/documentManagement/types"/>
    <ds:schemaRef ds:uri="http://purl.org/dc/terms/"/>
    <ds:schemaRef ds:uri="http://schemas.openxmlformats.org/package/2006/metadata/core-properties"/>
    <ds:schemaRef ds:uri="http://purl.org/dc/dcmitype/"/>
    <ds:schemaRef ds:uri="f14cec44-e813-4a40-a593-7a5390256f06"/>
    <ds:schemaRef ds:uri="http://purl.org/dc/elements/1.1/"/>
    <ds:schemaRef ds:uri="http://schemas.microsoft.com/office/2006/metadata/properties"/>
    <ds:schemaRef ds:uri="http://schemas.microsoft.com/office/infopath/2007/PartnerControls"/>
    <ds:schemaRef ds:uri="0ba8a03f-7eee-46a4-9b19-7d0ba88ccb6d"/>
    <ds:schemaRef ds:uri="http://www.w3.org/XML/1998/namespace"/>
  </ds:schemaRefs>
</ds:datastoreItem>
</file>

<file path=customXml/itemProps3.xml><?xml version="1.0" encoding="utf-8"?>
<ds:datastoreItem xmlns:ds="http://schemas.openxmlformats.org/officeDocument/2006/customXml" ds:itemID="{E3D26A2F-4C12-49CB-8102-8A955F1F0A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Empresa bed</vt:lpstr>
      <vt:lpstr>Cushions</vt:lpstr>
      <vt:lpstr>Bedspreads and Doona Covers</vt:lpstr>
      <vt:lpstr>Blankets</vt:lpstr>
      <vt:lpstr>Luxury Escape Bedspreads</vt:lpstr>
      <vt:lpstr>'Bedspreads and Doona Covers'!Print_Area</vt:lpstr>
      <vt:lpstr>Blankets!Print_Area</vt:lpstr>
      <vt:lpstr>Cushions!Print_Area</vt:lpstr>
      <vt:lpstr>'Empresa bed'!Print_Area</vt:lpstr>
      <vt:lpstr>'Luxury Escape Bedspreads'!Print_Area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Melina</dc:creator>
  <cp:lastModifiedBy>Tamlyn Carr</cp:lastModifiedBy>
  <cp:lastPrinted>2026-04-17T05:13:58Z</cp:lastPrinted>
  <dcterms:created xsi:type="dcterms:W3CDTF">2017-08-09T17:37:02Z</dcterms:created>
  <dcterms:modified xsi:type="dcterms:W3CDTF">2026-04-17T05:14:52Z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0x010100964715237B52674688D30F390F0771C2</vt:lpwstr>
  </property>
  <property fmtid="{D5CDD505-2E9C-101B-9397-08002B2CF9AE}" pid="3" name="MediaServiceImageTags">
    <vt:lpwstr/>
  </property>
</Properties>
</file>